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1"/>
  </bookViews>
  <sheets>
    <sheet name="на 03.02" sheetId="1" r:id="rId1"/>
    <sheet name="на 01.01.2022" sheetId="2" r:id="rId2"/>
    <sheet name="Лист2" sheetId="3" r:id="rId3"/>
    <sheet name="Лист3" sheetId="4" r:id="rId4"/>
  </sheets>
  <definedNames>
    <definedName name="_xlnm._FilterDatabase" localSheetId="1" hidden="1">'на 01.01.2022'!$B$48:$D$98</definedName>
    <definedName name="_xlnm._FilterDatabase" localSheetId="0" hidden="1">'на 03.02'!$B$41:$D$91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<sst xmlns="http://schemas.openxmlformats.org/spreadsheetml/2006/main" count="329" uniqueCount="93">
  <si>
    <t xml:space="preserve">  (подпись)            (расшифровка подписи)</t>
  </si>
  <si>
    <t>(дата)</t>
  </si>
  <si>
    <t xml:space="preserve"> (рублей)</t>
  </si>
  <si>
    <t>Наименование</t>
  </si>
  <si>
    <t>показателя</t>
  </si>
  <si>
    <t>Коды бюджетной классификации</t>
  </si>
  <si>
    <t>Коды дополнительных классификаторов</t>
  </si>
  <si>
    <t>Сумма,  всего</t>
  </si>
  <si>
    <t>в том числе: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</si>
  <si>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</si>
  <si>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</si>
  <si>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</si>
  <si>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</si>
  <si>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</si>
  <si>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</si>
  <si>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</si>
  <si>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</si>
  <si>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</si>
  <si>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</si>
  <si>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</si>
  <si>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</si>
  <si>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Остатки средств на начало периода,</t>
  </si>
  <si>
    <t>Х</t>
  </si>
  <si>
    <t>в том числе</t>
  </si>
  <si>
    <t>целевые, итого</t>
  </si>
  <si>
    <t>из них:</t>
  </si>
  <si>
    <t>нецелевые, итого</t>
  </si>
  <si>
    <t>Итого по подразделу 1.1</t>
  </si>
  <si>
    <t>Всего  по разделу 1</t>
  </si>
  <si>
    <t>Итого по подразделу 2.1</t>
  </si>
  <si>
    <t>Итого по подразделу 2.2</t>
  </si>
  <si>
    <t>Всего по разделу 2</t>
  </si>
  <si>
    <t>Средства местного бюджета</t>
  </si>
  <si>
    <t>Средства краевого бюджета</t>
  </si>
  <si>
    <t>Средства передаваемые местным бюджетам</t>
  </si>
  <si>
    <t>010101</t>
  </si>
  <si>
    <t>010315</t>
  </si>
  <si>
    <t>010306</t>
  </si>
  <si>
    <t>010301</t>
  </si>
  <si>
    <t>Средства федерального б-та</t>
  </si>
  <si>
    <t>Средства федерального бюджета</t>
  </si>
  <si>
    <t xml:space="preserve">           </t>
  </si>
  <si>
    <t>УТВЕРЖДАЮ</t>
  </si>
  <si>
    <t>Межрайонная инспекция Федеральной налоговой службы №5 по Ставропольскому краю</t>
  </si>
  <si>
    <t>Федеральное казначейство</t>
  </si>
  <si>
    <t>краевые и федеральные</t>
  </si>
  <si>
    <t>Итого по подразделу 1.2</t>
  </si>
  <si>
    <t>Начальник отдела доходов бюджета финансового управления</t>
  </si>
  <si>
    <t>Управление мировых судей Ставропольского края</t>
  </si>
  <si>
    <t>Федеральная служба по надзору в сфере природопользования</t>
  </si>
  <si>
    <t xml:space="preserve"> </t>
  </si>
  <si>
    <t>______________  Манаенко Л.А.</t>
  </si>
  <si>
    <t>Администрация Труновского муниципального округа СК</t>
  </si>
  <si>
    <t>Отдел имущественных и земельных отношений АТМО СК</t>
  </si>
  <si>
    <t>Финансовое управление АТМО СК</t>
  </si>
  <si>
    <t>Отдел образования АТМО СК</t>
  </si>
  <si>
    <t>Отдел культуры АТМО СК</t>
  </si>
  <si>
    <t>Управление труда и социальной защиты населения АТМО СК</t>
  </si>
  <si>
    <t>Начальник финансового управления администрации Труновского муниципального округа Ставропольского края</t>
  </si>
  <si>
    <t>ТУ АТМО СК в селе Донском</t>
  </si>
  <si>
    <t>ТУ АТМО СК в поселке им. Кирова</t>
  </si>
  <si>
    <t>ТУ АТМО СК в селе Новая Кугульта</t>
  </si>
  <si>
    <t>ТУ АТМО СК в селе Подлесном</t>
  </si>
  <si>
    <t>ТУ АТМО СК в селе Труновском</t>
  </si>
  <si>
    <t>Раздел 1. Прогноз кассовых поступлений в бюджет Труновского муниципального округа Ставропольского края</t>
  </si>
  <si>
    <t>1.1. Прогноз кассовых поступлений по доходам в бюджет Труновского муниципального округа Ставропольского края</t>
  </si>
  <si>
    <t>1.2. Прогноз кассовых поступлений по источникам финансирования дефицита бюджета Труновского муниципального округа Ставропольского края</t>
  </si>
  <si>
    <t>Раздел 2. Прогноз кассовых выплат из бюджета Труновского муниципального округа Ставропольского края</t>
  </si>
  <si>
    <t>2.1. Прогноз кассовых выплат по расходам бюджета Труновского муниципального округа Ставропольского края</t>
  </si>
  <si>
    <t>010100</t>
  </si>
  <si>
    <t>Финансовое управление администрации Труновского муниципального района Ставропольского края</t>
  </si>
  <si>
    <t>Отдел имущественных и земельных отношений округа</t>
  </si>
  <si>
    <t>Отдел образования администрации ТМО</t>
  </si>
  <si>
    <t>Отдел культуры администрации ТМО</t>
  </si>
  <si>
    <t>Комитет по физкультуре и спорту ТМО</t>
  </si>
  <si>
    <t>Территориальное управление администрации Труновского муниципального округа Ставропольского края в селе Безопасном</t>
  </si>
  <si>
    <t>Территориальное управление администрации Труновского муниципального округа Ставропольского края в селе Донском</t>
  </si>
  <si>
    <t>Территориальное управление администрации Труновского муниципального округа Ставропольского края в поселке им. Кирова</t>
  </si>
  <si>
    <t>Территориальное управление администрации Труновского муниципального округа Ставропольского края в селе Новая Кугульта</t>
  </si>
  <si>
    <t>Территориальное управление администрации Труновского муниципального округа Ставропольского края в селе Труновском</t>
  </si>
  <si>
    <t>Территориальное управление администрации Труновского муниципального округа Ставропольского края в селе Подлесном</t>
  </si>
  <si>
    <t>Дума Труновского муниципального округа Ставропольского края</t>
  </si>
  <si>
    <t>Е.А. Пузенко</t>
  </si>
  <si>
    <t xml:space="preserve">Начальник отдела планирования и анализа бюджета финансовго управления администрации Труновского муниципального округа </t>
  </si>
  <si>
    <t xml:space="preserve">Кассовый план исполнения бюджета Труновского муниципального округа Ставропольского края в 2022 году по состоянию на 1 января </t>
  </si>
  <si>
    <t>Управление труда и социальной защиты населения ТМО</t>
  </si>
  <si>
    <t>Контрольно-ревизионная комиссия Труновского муниципального округа</t>
  </si>
  <si>
    <t>Е.И Чернышова</t>
  </si>
  <si>
    <t>ТУ АТМО СК в селе Безопасном</t>
  </si>
  <si>
    <t>Мин.имущественных отнош., адм.002, 123,188</t>
  </si>
  <si>
    <t>Кассовый план исполнения бюджета Труновского муниципального округа Ставропольского края в 2022 году по состоянию на 03.02.2022 г.</t>
  </si>
  <si>
    <t>(подпись)</t>
  </si>
  <si>
    <t>Начальник отдела планирования и анализа бюджета финансовго управления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</si>
</sst>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#,##0.00_ ;[Red]\-#,##0.00\ "/>
    <numFmt numFmtId="174" formatCode="0\.00"/>
    <numFmt numFmtId="175" formatCode="000\.00\.000\.0"/>
    <numFmt numFmtId="176" formatCode="000\.00\.0000"/>
    <numFmt numFmtId="177" formatCode="000"/>
    <numFmt numFmtId="178" formatCode="000\.000\.000"/>
    <numFmt numFmtId="179" formatCode="00\.00\.00"/>
    <numFmt numFmtId="180" formatCode="000\.00\.00"/>
    <numFmt numFmtId="181" formatCode="0\.0\.0"/>
    <numFmt numFmtId="182" formatCode="00\.0\.0000"/>
    <numFmt numFmtId="183" formatCode="00\.00"/>
    <numFmt numFmtId="184" formatCode="[$-FC19]d\ mmmm\ yyyy\ &quot;г.&quot;"/>
    <numFmt numFmtId="185" formatCode="0\.00\.0"/>
    <numFmt numFmtId="186" formatCode="0000\.00\.00"/>
    <numFmt numFmtId="187" formatCode="0000000"/>
    <numFmt numFmtId="188" formatCode="#,##0.00;[Red]\-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172" fontId="8" fillId="0" borderId="0" xfId="62" applyNumberFormat="1" applyFont="1" applyFill="1" applyBorder="1" applyAlignment="1" applyProtection="1">
      <alignment/>
      <protection hidden="1"/>
    </xf>
    <xf numFmtId="0" fontId="2" fillId="0" borderId="11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9" fillId="32" borderId="11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6" fillId="32" borderId="15" xfId="0" applyFont="1" applyFill="1" applyBorder="1" applyAlignment="1">
      <alignment vertical="top" wrapText="1"/>
    </xf>
    <xf numFmtId="0" fontId="6" fillId="32" borderId="16" xfId="0" applyFont="1" applyFill="1" applyBorder="1" applyAlignment="1">
      <alignment vertical="top" wrapText="1"/>
    </xf>
    <xf numFmtId="0" fontId="9" fillId="32" borderId="17" xfId="0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0" fillId="0" borderId="0" xfId="0" applyFont="1" applyAlignment="1">
      <alignment/>
    </xf>
    <xf numFmtId="172" fontId="2" fillId="0" borderId="17" xfId="75" applyNumberFormat="1" applyFont="1" applyFill="1" applyBorder="1" applyAlignment="1" applyProtection="1">
      <alignment horizontal="center" vertical="center"/>
      <protection hidden="1"/>
    </xf>
    <xf numFmtId="4" fontId="2" fillId="32" borderId="17" xfId="0" applyNumberFormat="1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2" fontId="2" fillId="32" borderId="22" xfId="0" applyNumberFormat="1" applyFont="1" applyFill="1" applyBorder="1" applyAlignment="1">
      <alignment horizontal="center" vertical="center" wrapText="1"/>
    </xf>
    <xf numFmtId="2" fontId="2" fillId="32" borderId="23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172" fontId="2" fillId="0" borderId="17" xfId="70" applyNumberFormat="1" applyFont="1" applyFill="1" applyBorder="1" applyAlignment="1" applyProtection="1">
      <alignment horizontal="center" vertical="center"/>
      <protection hidden="1"/>
    </xf>
    <xf numFmtId="172" fontId="2" fillId="0" borderId="17" xfId="78" applyNumberFormat="1" applyFont="1" applyFill="1" applyBorder="1" applyAlignment="1" applyProtection="1">
      <alignment horizontal="center" vertical="center"/>
      <protection hidden="1"/>
    </xf>
    <xf numFmtId="172" fontId="2" fillId="0" borderId="25" xfId="62" applyNumberFormat="1" applyFont="1" applyFill="1" applyBorder="1" applyAlignment="1" applyProtection="1">
      <alignment horizontal="center" vertical="center"/>
      <protection hidden="1"/>
    </xf>
    <xf numFmtId="172" fontId="2" fillId="0" borderId="26" xfId="62" applyNumberFormat="1" applyFont="1" applyFill="1" applyBorder="1" applyAlignment="1" applyProtection="1">
      <alignment horizontal="center" vertical="center"/>
      <protection hidden="1"/>
    </xf>
    <xf numFmtId="49" fontId="6" fillId="0" borderId="24" xfId="0" applyNumberFormat="1" applyFont="1" applyFill="1" applyBorder="1" applyAlignment="1">
      <alignment horizontal="center" vertical="center" wrapText="1"/>
    </xf>
    <xf numFmtId="172" fontId="2" fillId="0" borderId="27" xfId="76" applyNumberFormat="1" applyFont="1" applyFill="1" applyBorder="1" applyAlignment="1" applyProtection="1">
      <alignment horizontal="center" vertical="center"/>
      <protection hidden="1"/>
    </xf>
    <xf numFmtId="172" fontId="2" fillId="0" borderId="28" xfId="76" applyNumberFormat="1" applyFont="1" applyFill="1" applyBorder="1" applyAlignment="1" applyProtection="1">
      <alignment horizontal="center" vertical="center"/>
      <protection hidden="1"/>
    </xf>
    <xf numFmtId="49" fontId="6" fillId="32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172" fontId="2" fillId="0" borderId="17" xfId="63" applyNumberFormat="1" applyFont="1" applyFill="1" applyBorder="1" applyAlignment="1" applyProtection="1">
      <alignment horizontal="center" vertical="center"/>
      <protection hidden="1"/>
    </xf>
    <xf numFmtId="172" fontId="2" fillId="0" borderId="28" xfId="63" applyNumberFormat="1" applyFont="1" applyFill="1" applyBorder="1" applyAlignment="1" applyProtection="1">
      <alignment horizontal="center" vertical="center"/>
      <protection hidden="1"/>
    </xf>
    <xf numFmtId="172" fontId="2" fillId="0" borderId="17" xfId="64" applyNumberFormat="1" applyFont="1" applyFill="1" applyBorder="1" applyAlignment="1" applyProtection="1">
      <alignment horizontal="center" vertical="center"/>
      <protection hidden="1"/>
    </xf>
    <xf numFmtId="172" fontId="2" fillId="0" borderId="23" xfId="64" applyNumberFormat="1" applyFont="1" applyFill="1" applyBorder="1" applyAlignment="1" applyProtection="1">
      <alignment horizontal="center" vertical="center"/>
      <protection hidden="1"/>
    </xf>
    <xf numFmtId="172" fontId="2" fillId="0" borderId="29" xfId="91" applyNumberFormat="1" applyFont="1" applyFill="1" applyBorder="1" applyAlignment="1" applyProtection="1">
      <alignment horizontal="center" vertical="center"/>
      <protection hidden="1"/>
    </xf>
    <xf numFmtId="172" fontId="2" fillId="0" borderId="28" xfId="91" applyNumberFormat="1" applyFont="1" applyFill="1" applyBorder="1" applyAlignment="1" applyProtection="1">
      <alignment horizontal="center" vertical="center"/>
      <protection hidden="1"/>
    </xf>
    <xf numFmtId="172" fontId="2" fillId="0" borderId="29" xfId="65" applyNumberFormat="1" applyFont="1" applyFill="1" applyBorder="1" applyAlignment="1" applyProtection="1">
      <alignment horizontal="center" vertical="center"/>
      <protection hidden="1"/>
    </xf>
    <xf numFmtId="172" fontId="2" fillId="0" borderId="28" xfId="65" applyNumberFormat="1" applyFont="1" applyFill="1" applyBorder="1" applyAlignment="1" applyProtection="1">
      <alignment horizontal="center" vertical="center"/>
      <protection hidden="1"/>
    </xf>
    <xf numFmtId="172" fontId="2" fillId="0" borderId="17" xfId="66" applyNumberFormat="1" applyFont="1" applyFill="1" applyBorder="1" applyAlignment="1" applyProtection="1">
      <alignment horizontal="center" vertical="center"/>
      <protection hidden="1"/>
    </xf>
    <xf numFmtId="172" fontId="2" fillId="0" borderId="26" xfId="66" applyNumberFormat="1" applyFont="1" applyFill="1" applyBorder="1" applyAlignment="1" applyProtection="1">
      <alignment horizontal="center" vertical="center"/>
      <protection hidden="1"/>
    </xf>
    <xf numFmtId="172" fontId="2" fillId="0" borderId="29" xfId="67" applyNumberFormat="1" applyFont="1" applyFill="1" applyBorder="1" applyAlignment="1" applyProtection="1">
      <alignment horizontal="center" vertical="center"/>
      <protection hidden="1"/>
    </xf>
    <xf numFmtId="172" fontId="2" fillId="0" borderId="28" xfId="67" applyNumberFormat="1" applyFont="1" applyFill="1" applyBorder="1" applyAlignment="1" applyProtection="1">
      <alignment horizontal="center" vertical="center"/>
      <protection hidden="1"/>
    </xf>
    <xf numFmtId="172" fontId="2" fillId="0" borderId="30" xfId="67" applyNumberFormat="1" applyFont="1" applyFill="1" applyBorder="1" applyAlignment="1" applyProtection="1">
      <alignment horizontal="center" vertical="center"/>
      <protection hidden="1"/>
    </xf>
    <xf numFmtId="2" fontId="2" fillId="32" borderId="17" xfId="0" applyNumberFormat="1" applyFont="1" applyFill="1" applyBorder="1" applyAlignment="1">
      <alignment horizontal="center" vertical="center" wrapText="1"/>
    </xf>
    <xf numFmtId="2" fontId="2" fillId="32" borderId="26" xfId="0" applyNumberFormat="1" applyFont="1" applyFill="1" applyBorder="1" applyAlignment="1">
      <alignment horizontal="center" vertical="center" wrapText="1"/>
    </xf>
    <xf numFmtId="172" fontId="2" fillId="0" borderId="17" xfId="68" applyNumberFormat="1" applyFont="1" applyFill="1" applyBorder="1" applyAlignment="1" applyProtection="1">
      <alignment horizontal="center" vertical="center"/>
      <protection hidden="1"/>
    </xf>
    <xf numFmtId="172" fontId="2" fillId="0" borderId="26" xfId="68" applyNumberFormat="1" applyFont="1" applyFill="1" applyBorder="1" applyAlignment="1" applyProtection="1">
      <alignment horizontal="center" vertical="center"/>
      <protection hidden="1"/>
    </xf>
    <xf numFmtId="172" fontId="2" fillId="0" borderId="29" xfId="69" applyNumberFormat="1" applyFont="1" applyFill="1" applyBorder="1" applyAlignment="1" applyProtection="1">
      <alignment horizontal="center" vertical="center"/>
      <protection hidden="1"/>
    </xf>
    <xf numFmtId="172" fontId="2" fillId="0" borderId="28" xfId="69" applyNumberFormat="1" applyFont="1" applyFill="1" applyBorder="1" applyAlignment="1" applyProtection="1">
      <alignment horizontal="center" vertical="center"/>
      <protection hidden="1"/>
    </xf>
    <xf numFmtId="172" fontId="2" fillId="0" borderId="17" xfId="71" applyNumberFormat="1" applyFont="1" applyFill="1" applyBorder="1" applyAlignment="1" applyProtection="1">
      <alignment horizontal="center" vertical="center"/>
      <protection hidden="1"/>
    </xf>
    <xf numFmtId="172" fontId="2" fillId="0" borderId="26" xfId="71" applyNumberFormat="1" applyFont="1" applyFill="1" applyBorder="1" applyAlignment="1" applyProtection="1">
      <alignment horizontal="center" vertical="center"/>
      <protection hidden="1"/>
    </xf>
    <xf numFmtId="172" fontId="2" fillId="0" borderId="29" xfId="72" applyNumberFormat="1" applyFont="1" applyFill="1" applyBorder="1" applyAlignment="1" applyProtection="1">
      <alignment horizontal="center" vertical="center"/>
      <protection hidden="1"/>
    </xf>
    <xf numFmtId="172" fontId="2" fillId="0" borderId="28" xfId="72" applyNumberFormat="1" applyFont="1" applyFill="1" applyBorder="1" applyAlignment="1" applyProtection="1">
      <alignment horizontal="center" vertical="center"/>
      <protection hidden="1"/>
    </xf>
    <xf numFmtId="172" fontId="2" fillId="0" borderId="17" xfId="73" applyNumberFormat="1" applyFont="1" applyFill="1" applyBorder="1" applyAlignment="1" applyProtection="1">
      <alignment horizontal="center" vertical="center"/>
      <protection hidden="1"/>
    </xf>
    <xf numFmtId="172" fontId="2" fillId="0" borderId="26" xfId="73" applyNumberFormat="1" applyFont="1" applyFill="1" applyBorder="1" applyAlignment="1" applyProtection="1">
      <alignment horizontal="center" vertical="center"/>
      <protection hidden="1"/>
    </xf>
    <xf numFmtId="172" fontId="2" fillId="0" borderId="29" xfId="74" applyNumberFormat="1" applyFont="1" applyFill="1" applyBorder="1" applyAlignment="1" applyProtection="1">
      <alignment horizontal="center" vertical="center"/>
      <protection hidden="1"/>
    </xf>
    <xf numFmtId="172" fontId="2" fillId="0" borderId="31" xfId="74" applyNumberFormat="1" applyFont="1" applyFill="1" applyBorder="1" applyAlignment="1" applyProtection="1">
      <alignment horizontal="center" vertical="center"/>
      <protection hidden="1"/>
    </xf>
    <xf numFmtId="49" fontId="6" fillId="32" borderId="0" xfId="0" applyNumberFormat="1" applyFont="1" applyFill="1" applyBorder="1" applyAlignment="1">
      <alignment horizontal="center" vertical="center" wrapText="1"/>
    </xf>
    <xf numFmtId="172" fontId="2" fillId="0" borderId="32" xfId="75" applyNumberFormat="1" applyFont="1" applyFill="1" applyBorder="1" applyAlignment="1" applyProtection="1">
      <alignment horizontal="center" vertical="center"/>
      <protection hidden="1"/>
    </xf>
    <xf numFmtId="172" fontId="2" fillId="0" borderId="30" xfId="75" applyNumberFormat="1" applyFont="1" applyFill="1" applyBorder="1" applyAlignment="1" applyProtection="1">
      <alignment horizontal="center" vertical="center"/>
      <protection hidden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72" fontId="13" fillId="0" borderId="20" xfId="91" applyNumberFormat="1" applyFont="1" applyFill="1" applyBorder="1" applyAlignment="1" applyProtection="1">
      <alignment horizontal="center" vertical="center"/>
      <protection hidden="1"/>
    </xf>
    <xf numFmtId="49" fontId="6" fillId="32" borderId="16" xfId="0" applyNumberFormat="1" applyFont="1" applyFill="1" applyBorder="1" applyAlignment="1">
      <alignment horizontal="center" vertical="center" wrapText="1"/>
    </xf>
    <xf numFmtId="172" fontId="2" fillId="0" borderId="27" xfId="60" applyNumberFormat="1" applyFont="1" applyFill="1" applyBorder="1" applyAlignment="1" applyProtection="1">
      <alignment horizontal="center" vertical="center"/>
      <protection hidden="1"/>
    </xf>
    <xf numFmtId="172" fontId="2" fillId="0" borderId="33" xfId="60" applyNumberFormat="1" applyFont="1" applyFill="1" applyBorder="1" applyAlignment="1" applyProtection="1">
      <alignment horizontal="center" vertical="center"/>
      <protection hidden="1"/>
    </xf>
    <xf numFmtId="4" fontId="2" fillId="0" borderId="14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49" fontId="6" fillId="32" borderId="20" xfId="0" applyNumberFormat="1" applyFont="1" applyFill="1" applyBorder="1" applyAlignment="1">
      <alignment horizontal="center" vertical="center" wrapText="1"/>
    </xf>
    <xf numFmtId="4" fontId="9" fillId="32" borderId="17" xfId="0" applyNumberFormat="1" applyFont="1" applyFill="1" applyBorder="1" applyAlignment="1">
      <alignment vertical="top" wrapText="1"/>
    </xf>
    <xf numFmtId="4" fontId="6" fillId="32" borderId="17" xfId="0" applyNumberFormat="1" applyFont="1" applyFill="1" applyBorder="1" applyAlignment="1">
      <alignment vertical="top" wrapText="1"/>
    </xf>
    <xf numFmtId="4" fontId="6" fillId="32" borderId="17" xfId="0" applyNumberFormat="1" applyFont="1" applyFill="1" applyBorder="1" applyAlignment="1">
      <alignment horizontal="center" vertical="center" wrapText="1"/>
    </xf>
    <xf numFmtId="4" fontId="2" fillId="32" borderId="22" xfId="0" applyNumberFormat="1" applyFont="1" applyFill="1" applyBorder="1" applyAlignment="1">
      <alignment horizontal="center" vertical="center" wrapText="1"/>
    </xf>
    <xf numFmtId="4" fontId="2" fillId="32" borderId="23" xfId="0" applyNumberFormat="1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vertical="top" wrapText="1"/>
    </xf>
    <xf numFmtId="4" fontId="6" fillId="32" borderId="14" xfId="0" applyNumberFormat="1" applyFont="1" applyFill="1" applyBorder="1" applyAlignment="1">
      <alignment vertical="top" wrapText="1"/>
    </xf>
    <xf numFmtId="4" fontId="6" fillId="32" borderId="21" xfId="0" applyNumberFormat="1" applyFont="1" applyFill="1" applyBorder="1" applyAlignment="1">
      <alignment horizontal="center" vertical="center" wrapText="1"/>
    </xf>
    <xf numFmtId="4" fontId="7" fillId="32" borderId="13" xfId="0" applyNumberFormat="1" applyFont="1" applyFill="1" applyBorder="1" applyAlignment="1">
      <alignment vertical="top" wrapText="1"/>
    </xf>
    <xf numFmtId="4" fontId="2" fillId="32" borderId="14" xfId="0" applyNumberFormat="1" applyFont="1" applyFill="1" applyBorder="1" applyAlignment="1">
      <alignment horizontal="center" vertical="top" wrapText="1"/>
    </xf>
    <xf numFmtId="4" fontId="6" fillId="32" borderId="14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vertical="top" wrapText="1"/>
    </xf>
    <xf numFmtId="4" fontId="2" fillId="32" borderId="12" xfId="0" applyNumberFormat="1" applyFont="1" applyFill="1" applyBorder="1" applyAlignment="1">
      <alignment vertical="top" wrapText="1"/>
    </xf>
    <xf numFmtId="4" fontId="6" fillId="32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35" xfId="91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32" borderId="0" xfId="0" applyFont="1" applyFill="1" applyAlignment="1">
      <alignment/>
    </xf>
    <xf numFmtId="4" fontId="7" fillId="0" borderId="34" xfId="0" applyNumberFormat="1" applyFont="1" applyFill="1" applyBorder="1" applyAlignment="1">
      <alignment horizontal="center" vertical="center" wrapText="1"/>
    </xf>
    <xf numFmtId="4" fontId="7" fillId="0" borderId="33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top" wrapText="1"/>
    </xf>
    <xf numFmtId="2" fontId="2" fillId="32" borderId="20" xfId="0" applyNumberFormat="1" applyFont="1" applyFill="1" applyBorder="1" applyAlignment="1">
      <alignment horizontal="center" vertical="center" wrapText="1"/>
    </xf>
    <xf numFmtId="2" fontId="2" fillId="32" borderId="3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" fillId="0" borderId="37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4" fontId="2" fillId="0" borderId="13" xfId="0" applyNumberFormat="1" applyFont="1" applyFill="1" applyBorder="1" applyAlignment="1">
      <alignment horizontal="center" vertical="center" wrapText="1"/>
    </xf>
    <xf numFmtId="172" fontId="2" fillId="0" borderId="38" xfId="63" applyNumberFormat="1" applyFont="1" applyFill="1" applyBorder="1" applyAlignment="1" applyProtection="1">
      <alignment horizontal="center" vertical="center" wrapText="1"/>
      <protection hidden="1"/>
    </xf>
    <xf numFmtId="172" fontId="2" fillId="0" borderId="25" xfId="63" applyNumberFormat="1" applyFont="1" applyFill="1" applyBorder="1" applyAlignment="1" applyProtection="1">
      <alignment horizontal="center" vertical="center" wrapText="1"/>
      <protection hidden="1"/>
    </xf>
    <xf numFmtId="172" fontId="2" fillId="0" borderId="26" xfId="6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4" fontId="2" fillId="0" borderId="13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justify" vertical="top" wrapText="1" shrinkToFit="1"/>
    </xf>
    <xf numFmtId="0" fontId="2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 shrinkToFit="1"/>
    </xf>
    <xf numFmtId="172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Alignment="1">
      <alignment wrapText="1"/>
    </xf>
    <xf numFmtId="172" fontId="8" fillId="0" borderId="0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38" xfId="60" applyNumberFormat="1" applyFont="1" applyFill="1" applyBorder="1" applyAlignment="1" applyProtection="1">
      <alignment horizontal="center" vertical="center" wrapText="1"/>
      <protection hidden="1"/>
    </xf>
    <xf numFmtId="172" fontId="2" fillId="0" borderId="25" xfId="60" applyNumberFormat="1" applyFont="1" applyFill="1" applyBorder="1" applyAlignment="1" applyProtection="1">
      <alignment horizontal="center" vertical="center" wrapText="1"/>
      <protection hidden="1"/>
    </xf>
    <xf numFmtId="172" fontId="2" fillId="0" borderId="26" xfId="6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NumberFormat="1" applyFont="1" applyFill="1" applyBorder="1" applyAlignment="1">
      <alignment vertical="top" wrapText="1" shrinkToFit="1"/>
    </xf>
    <xf numFmtId="0" fontId="2" fillId="0" borderId="12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6" fillId="0" borderId="24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172" fontId="10" fillId="0" borderId="22" xfId="60" applyNumberFormat="1" applyFont="1" applyFill="1" applyBorder="1" applyAlignment="1" applyProtection="1">
      <alignment/>
      <protection hidden="1"/>
    </xf>
    <xf numFmtId="172" fontId="10" fillId="0" borderId="23" xfId="60" applyNumberFormat="1" applyFont="1" applyFill="1" applyBorder="1" applyAlignment="1" applyProtection="1">
      <alignment/>
      <protection hidden="1"/>
    </xf>
    <xf numFmtId="172" fontId="10" fillId="0" borderId="17" xfId="60" applyNumberFormat="1" applyFont="1" applyFill="1" applyBorder="1" applyAlignment="1" applyProtection="1">
      <alignment/>
      <protection hidden="1"/>
    </xf>
    <xf numFmtId="172" fontId="10" fillId="0" borderId="26" xfId="60" applyNumberFormat="1" applyFont="1" applyFill="1" applyBorder="1" applyAlignment="1" applyProtection="1">
      <alignment/>
      <protection hidden="1"/>
    </xf>
    <xf numFmtId="172" fontId="10" fillId="0" borderId="29" xfId="60" applyNumberFormat="1" applyFont="1" applyFill="1" applyBorder="1" applyAlignment="1" applyProtection="1">
      <alignment/>
      <protection hidden="1"/>
    </xf>
    <xf numFmtId="172" fontId="10" fillId="0" borderId="40" xfId="60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left"/>
    </xf>
    <xf numFmtId="0" fontId="2" fillId="0" borderId="3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32" borderId="37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4" fontId="2" fillId="32" borderId="37" xfId="0" applyNumberFormat="1" applyFont="1" applyFill="1" applyBorder="1" applyAlignment="1">
      <alignment horizontal="center" vertical="top" wrapText="1"/>
    </xf>
    <xf numFmtId="4" fontId="2" fillId="32" borderId="21" xfId="0" applyNumberFormat="1" applyFont="1" applyFill="1" applyBorder="1" applyAlignment="1">
      <alignment horizontal="center" vertical="top" wrapText="1"/>
    </xf>
    <xf numFmtId="4" fontId="2" fillId="32" borderId="1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2" fillId="0" borderId="19" xfId="91" applyFont="1" applyFill="1" applyBorder="1">
      <alignment/>
      <protection/>
    </xf>
    <xf numFmtId="0" fontId="2" fillId="0" borderId="0" xfId="91" applyFont="1" applyFill="1" applyAlignment="1">
      <alignment horizontal="center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2" xfId="59"/>
    <cellStyle name="Обычный 2 10" xfId="60"/>
    <cellStyle name="Обычный 2 11" xfId="61"/>
    <cellStyle name="Обычный 2 12" xfId="62"/>
    <cellStyle name="Обычный 2 13" xfId="63"/>
    <cellStyle name="Обычный 2 14" xfId="64"/>
    <cellStyle name="Обычный 2 15" xfId="65"/>
    <cellStyle name="Обычный 2 16" xfId="66"/>
    <cellStyle name="Обычный 2 17" xfId="67"/>
    <cellStyle name="Обычный 2 18" xfId="68"/>
    <cellStyle name="Обычный 2 19" xfId="69"/>
    <cellStyle name="Обычный 2 2" xfId="70"/>
    <cellStyle name="Обычный 2 20" xfId="71"/>
    <cellStyle name="Обычный 2 21" xfId="72"/>
    <cellStyle name="Обычный 2 22" xfId="73"/>
    <cellStyle name="Обычный 2 23" xfId="74"/>
    <cellStyle name="Обычный 2 24" xfId="75"/>
    <cellStyle name="Обычный 2 25" xfId="76"/>
    <cellStyle name="Обычный 2 3" xfId="77"/>
    <cellStyle name="Обычный 2 4" xfId="78"/>
    <cellStyle name="Обычный 2 5" xfId="79"/>
    <cellStyle name="Обычный 2 6" xfId="80"/>
    <cellStyle name="Обычный 2 7" xfId="81"/>
    <cellStyle name="Обычный 2 8" xfId="82"/>
    <cellStyle name="Обычный 2 9" xfId="83"/>
    <cellStyle name="Обычный 3" xfId="84"/>
    <cellStyle name="Обычный 4" xfId="85"/>
    <cellStyle name="Обычный 5" xfId="86"/>
    <cellStyle name="Обычный 6" xfId="87"/>
    <cellStyle name="Обычный 7" xfId="88"/>
    <cellStyle name="Обычный 8" xfId="89"/>
    <cellStyle name="Обычный 9" xfId="90"/>
    <cellStyle name="Обычный_tmp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zoomScale="70" zoomScaleNormal="70" zoomScalePageLayoutView="0" workbookViewId="0" topLeftCell="A1">
      <selection activeCell="U41" sqref="U41"/>
    </sheetView>
  </sheetViews>
  <sheetFormatPr defaultColWidth="8.8515625" defaultRowHeight="12.75"/>
  <cols>
    <col min="1" max="1" width="29.421875" style="33" customWidth="1"/>
    <col min="2" max="2" width="5.28125" style="33" customWidth="1"/>
    <col min="3" max="3" width="10.8515625" style="44" customWidth="1"/>
    <col min="4" max="4" width="18.28125" style="124" customWidth="1"/>
    <col min="5" max="5" width="17.28125" style="45" customWidth="1"/>
    <col min="6" max="6" width="17.421875" style="45" customWidth="1"/>
    <col min="7" max="8" width="17.00390625" style="45" customWidth="1"/>
    <col min="9" max="9" width="16.7109375" style="45" customWidth="1"/>
    <col min="10" max="10" width="16.421875" style="45" customWidth="1"/>
    <col min="11" max="11" width="17.00390625" style="45" customWidth="1"/>
    <col min="12" max="12" width="16.28125" style="46" customWidth="1"/>
    <col min="13" max="13" width="16.140625" style="46" customWidth="1"/>
    <col min="14" max="14" width="15.7109375" style="45" customWidth="1"/>
    <col min="15" max="15" width="16.7109375" style="45" customWidth="1"/>
    <col min="16" max="16" width="16.8515625" style="45" customWidth="1"/>
    <col min="17" max="17" width="15.57421875" style="33" customWidth="1"/>
    <col min="18" max="18" width="8.8515625" style="33" customWidth="1"/>
    <col min="19" max="19" width="12.7109375" style="33" bestFit="1" customWidth="1"/>
    <col min="20" max="16384" width="8.8515625" style="33" customWidth="1"/>
  </cols>
  <sheetData>
    <row r="1" ht="14.25">
      <c r="A1" s="4"/>
    </row>
    <row r="2" ht="14.25">
      <c r="A2" s="6"/>
    </row>
    <row r="3" spans="3:13" ht="18.75">
      <c r="C3" s="208" t="s">
        <v>90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ht="19.5" thickBot="1">
      <c r="P4" s="38" t="s">
        <v>2</v>
      </c>
    </row>
    <row r="5" spans="1:16" ht="60.75" customHeight="1" thickBot="1">
      <c r="A5" s="7" t="s">
        <v>3</v>
      </c>
      <c r="B5" s="210" t="s">
        <v>5</v>
      </c>
      <c r="C5" s="212" t="s">
        <v>6</v>
      </c>
      <c r="D5" s="214" t="s">
        <v>7</v>
      </c>
      <c r="E5" s="216" t="s">
        <v>8</v>
      </c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</row>
    <row r="6" spans="1:16" ht="47.25" customHeight="1" thickBot="1">
      <c r="A6" s="8" t="s">
        <v>4</v>
      </c>
      <c r="B6" s="211"/>
      <c r="C6" s="213"/>
      <c r="D6" s="215"/>
      <c r="E6" s="41" t="s">
        <v>9</v>
      </c>
      <c r="F6" s="41" t="s">
        <v>10</v>
      </c>
      <c r="G6" s="41" t="s">
        <v>11</v>
      </c>
      <c r="H6" s="41" t="s">
        <v>12</v>
      </c>
      <c r="I6" s="41" t="s">
        <v>13</v>
      </c>
      <c r="J6" s="41" t="s">
        <v>14</v>
      </c>
      <c r="K6" s="41" t="s">
        <v>15</v>
      </c>
      <c r="L6" s="42" t="s">
        <v>16</v>
      </c>
      <c r="M6" s="42" t="s">
        <v>17</v>
      </c>
      <c r="N6" s="41" t="s">
        <v>18</v>
      </c>
      <c r="O6" s="41" t="s">
        <v>19</v>
      </c>
      <c r="P6" s="41" t="s">
        <v>20</v>
      </c>
    </row>
    <row r="7" spans="1:18" s="133" customFormat="1" ht="32.25" hidden="1" thickBot="1">
      <c r="A7" s="20" t="s">
        <v>21</v>
      </c>
      <c r="B7" s="143" t="s">
        <v>22</v>
      </c>
      <c r="C7" s="144" t="s">
        <v>22</v>
      </c>
      <c r="D7" s="119">
        <v>58233956.58</v>
      </c>
      <c r="E7" s="119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  <c r="R7" s="147"/>
    </row>
    <row r="8" spans="1:16" s="133" customFormat="1" ht="16.5" hidden="1" thickBot="1">
      <c r="A8" s="148" t="s">
        <v>23</v>
      </c>
      <c r="B8" s="149"/>
      <c r="C8" s="150"/>
      <c r="D8" s="115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2"/>
    </row>
    <row r="9" spans="1:16" s="133" customFormat="1" ht="16.5" hidden="1" thickBot="1">
      <c r="A9" s="20" t="s">
        <v>24</v>
      </c>
      <c r="B9" s="153" t="s">
        <v>22</v>
      </c>
      <c r="C9" s="144" t="s">
        <v>22</v>
      </c>
      <c r="D9" s="119">
        <v>8139112.15</v>
      </c>
      <c r="E9" s="119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s="133" customFormat="1" ht="16.5" hidden="1" thickBot="1">
      <c r="A10" s="148" t="s">
        <v>25</v>
      </c>
      <c r="B10" s="149"/>
      <c r="C10" s="150"/>
      <c r="D10" s="115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2"/>
    </row>
    <row r="11" spans="1:16" s="133" customFormat="1" ht="16.5" hidden="1" thickBot="1">
      <c r="A11" s="20" t="s">
        <v>45</v>
      </c>
      <c r="B11" s="13"/>
      <c r="C11" s="144"/>
      <c r="D11" s="119">
        <v>8139112.15</v>
      </c>
      <c r="E11" s="119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7" s="133" customFormat="1" ht="20.25" customHeight="1" hidden="1" thickBot="1">
      <c r="A12" s="20" t="s">
        <v>26</v>
      </c>
      <c r="B12" s="153" t="s">
        <v>22</v>
      </c>
      <c r="C12" s="144" t="s">
        <v>22</v>
      </c>
      <c r="D12" s="119">
        <v>50094844.43</v>
      </c>
      <c r="E12" s="119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16" s="133" customFormat="1" ht="16.5" hidden="1" thickBot="1">
      <c r="A13" s="196" t="s">
        <v>64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8"/>
    </row>
    <row r="14" spans="1:16" s="133" customFormat="1" ht="16.5" hidden="1" thickBot="1">
      <c r="A14" s="199" t="s">
        <v>65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1"/>
    </row>
    <row r="15" spans="1:16" s="160" customFormat="1" ht="48" customHeight="1" hidden="1" thickBot="1">
      <c r="A15" s="166" t="s">
        <v>52</v>
      </c>
      <c r="B15" s="167"/>
      <c r="C15" s="168"/>
      <c r="D15" s="156">
        <f aca="true" t="shared" si="0" ref="D15:D25">SUM(E15:P15)</f>
        <v>81428089.03999999</v>
      </c>
      <c r="E15" s="157">
        <v>454607.5</v>
      </c>
      <c r="F15" s="158">
        <v>509786.22</v>
      </c>
      <c r="G15" s="158">
        <v>740902.57</v>
      </c>
      <c r="H15" s="158">
        <v>901288.04</v>
      </c>
      <c r="I15" s="158">
        <v>24814142.86</v>
      </c>
      <c r="J15" s="158">
        <v>30789549.4</v>
      </c>
      <c r="K15" s="158">
        <v>20439633.7</v>
      </c>
      <c r="L15" s="158">
        <v>552169.28</v>
      </c>
      <c r="M15" s="158">
        <v>689727.66</v>
      </c>
      <c r="N15" s="158">
        <v>621204.35</v>
      </c>
      <c r="O15" s="158">
        <v>445279.01</v>
      </c>
      <c r="P15" s="159">
        <v>469798.45</v>
      </c>
    </row>
    <row r="16" spans="1:16" s="160" customFormat="1" ht="32.25" customHeight="1" hidden="1" thickBot="1">
      <c r="A16" s="169" t="s">
        <v>53</v>
      </c>
      <c r="B16" s="13"/>
      <c r="C16" s="144"/>
      <c r="D16" s="156">
        <f t="shared" si="0"/>
        <v>17717110</v>
      </c>
      <c r="E16" s="170">
        <v>138954</v>
      </c>
      <c r="F16" s="171">
        <v>100832</v>
      </c>
      <c r="G16" s="171">
        <v>965832</v>
      </c>
      <c r="H16" s="171">
        <v>3298954</v>
      </c>
      <c r="I16" s="171">
        <v>354832</v>
      </c>
      <c r="J16" s="171">
        <v>1215832</v>
      </c>
      <c r="K16" s="171">
        <v>3201955</v>
      </c>
      <c r="L16" s="171">
        <v>1000832</v>
      </c>
      <c r="M16" s="171">
        <v>1018832</v>
      </c>
      <c r="N16" s="171">
        <v>2563955</v>
      </c>
      <c r="O16" s="171">
        <v>630832</v>
      </c>
      <c r="P16" s="172">
        <v>3225468</v>
      </c>
    </row>
    <row r="17" spans="1:17" s="160" customFormat="1" ht="32.25" customHeight="1" hidden="1" thickBot="1">
      <c r="A17" s="169" t="s">
        <v>54</v>
      </c>
      <c r="B17" s="13"/>
      <c r="C17" s="144"/>
      <c r="D17" s="156">
        <f>SUM(E17:P17)</f>
        <v>158695000</v>
      </c>
      <c r="E17" s="170">
        <v>13224600</v>
      </c>
      <c r="F17" s="170">
        <v>13224600</v>
      </c>
      <c r="G17" s="170">
        <v>13224600</v>
      </c>
      <c r="H17" s="170">
        <v>13224600</v>
      </c>
      <c r="I17" s="170">
        <v>13224600</v>
      </c>
      <c r="J17" s="170">
        <v>13224600</v>
      </c>
      <c r="K17" s="170">
        <v>13224600</v>
      </c>
      <c r="L17" s="170">
        <v>13224600</v>
      </c>
      <c r="M17" s="170">
        <v>13224600</v>
      </c>
      <c r="N17" s="170">
        <v>13224600</v>
      </c>
      <c r="O17" s="170">
        <v>13224600</v>
      </c>
      <c r="P17" s="170">
        <v>13224400</v>
      </c>
      <c r="Q17" s="173"/>
    </row>
    <row r="18" spans="1:16" s="160" customFormat="1" ht="15" customHeight="1" hidden="1" thickBot="1">
      <c r="A18" s="169" t="s">
        <v>55</v>
      </c>
      <c r="B18" s="13"/>
      <c r="C18" s="144"/>
      <c r="D18" s="156">
        <f t="shared" si="0"/>
        <v>276995484.39</v>
      </c>
      <c r="E18" s="170">
        <v>13058659.91</v>
      </c>
      <c r="F18" s="171">
        <v>24771089</v>
      </c>
      <c r="G18" s="171">
        <v>24369350</v>
      </c>
      <c r="H18" s="171">
        <v>43457763</v>
      </c>
      <c r="I18" s="171">
        <v>26207439</v>
      </c>
      <c r="J18" s="171">
        <v>28137175</v>
      </c>
      <c r="K18" s="171">
        <v>15208863.53</v>
      </c>
      <c r="L18" s="171">
        <v>14729728.47</v>
      </c>
      <c r="M18" s="171">
        <v>19202683.36</v>
      </c>
      <c r="N18" s="171">
        <v>21814358.65</v>
      </c>
      <c r="O18" s="171">
        <v>21247679.64</v>
      </c>
      <c r="P18" s="172">
        <v>24790694.83</v>
      </c>
    </row>
    <row r="19" spans="1:16" s="160" customFormat="1" ht="15" customHeight="1" hidden="1" thickBot="1">
      <c r="A19" s="169" t="s">
        <v>56</v>
      </c>
      <c r="B19" s="13"/>
      <c r="C19" s="144"/>
      <c r="D19" s="156">
        <f t="shared" si="0"/>
        <v>753560</v>
      </c>
      <c r="E19" s="170">
        <v>0</v>
      </c>
      <c r="F19" s="171">
        <v>120000</v>
      </c>
      <c r="G19" s="171">
        <v>75000</v>
      </c>
      <c r="H19" s="171">
        <v>73000</v>
      </c>
      <c r="I19" s="171">
        <v>55000</v>
      </c>
      <c r="J19" s="171">
        <v>61340</v>
      </c>
      <c r="K19" s="171">
        <v>15000</v>
      </c>
      <c r="L19" s="171">
        <v>17050</v>
      </c>
      <c r="M19" s="171">
        <v>59500</v>
      </c>
      <c r="N19" s="171">
        <v>73000</v>
      </c>
      <c r="O19" s="171">
        <v>91215.05</v>
      </c>
      <c r="P19" s="172">
        <v>113454.95</v>
      </c>
    </row>
    <row r="20" spans="1:16" s="160" customFormat="1" ht="41.25" customHeight="1" hidden="1" thickBot="1">
      <c r="A20" s="169" t="s">
        <v>57</v>
      </c>
      <c r="B20" s="13"/>
      <c r="C20" s="144"/>
      <c r="D20" s="156">
        <f>SUM(E20:P20)</f>
        <v>363573199.99999994</v>
      </c>
      <c r="E20" s="170">
        <v>30931783.33</v>
      </c>
      <c r="F20" s="171">
        <v>34594349.36</v>
      </c>
      <c r="G20" s="171">
        <v>43837815.34</v>
      </c>
      <c r="H20" s="171">
        <v>32577115.63</v>
      </c>
      <c r="I20" s="171">
        <v>31265357.42</v>
      </c>
      <c r="J20" s="171">
        <v>34880816.49</v>
      </c>
      <c r="K20" s="171">
        <v>28618534.08</v>
      </c>
      <c r="L20" s="171">
        <v>27075500.64</v>
      </c>
      <c r="M20" s="171">
        <v>27022374.12</v>
      </c>
      <c r="N20" s="171">
        <v>27005037.53</v>
      </c>
      <c r="O20" s="171">
        <v>26893215.44</v>
      </c>
      <c r="P20" s="172">
        <v>18871300.62</v>
      </c>
    </row>
    <row r="21" spans="1:19" s="160" customFormat="1" ht="54.75" customHeight="1" hidden="1" thickBot="1">
      <c r="A21" s="169" t="s">
        <v>43</v>
      </c>
      <c r="B21" s="13"/>
      <c r="C21" s="144" t="s">
        <v>50</v>
      </c>
      <c r="D21" s="156">
        <f t="shared" si="0"/>
        <v>260093000</v>
      </c>
      <c r="E21" s="170">
        <v>6090800</v>
      </c>
      <c r="F21" s="171">
        <v>15639300</v>
      </c>
      <c r="G21" s="171">
        <v>32525050</v>
      </c>
      <c r="H21" s="171">
        <v>23352630</v>
      </c>
      <c r="I21" s="171">
        <v>12135700</v>
      </c>
      <c r="J21" s="171">
        <v>15859500</v>
      </c>
      <c r="K21" s="171">
        <v>22334880</v>
      </c>
      <c r="L21" s="171">
        <v>21800000</v>
      </c>
      <c r="M21" s="171">
        <v>17169000</v>
      </c>
      <c r="N21" s="171">
        <v>28036390</v>
      </c>
      <c r="O21" s="171">
        <v>28248800</v>
      </c>
      <c r="P21" s="172">
        <v>36900950</v>
      </c>
      <c r="Q21" s="174"/>
      <c r="R21" s="174"/>
      <c r="S21" s="174"/>
    </row>
    <row r="22" spans="1:16" s="160" customFormat="1" ht="30" customHeight="1" hidden="1" thickBot="1">
      <c r="A22" s="169" t="s">
        <v>48</v>
      </c>
      <c r="B22" s="13"/>
      <c r="C22" s="144"/>
      <c r="D22" s="156">
        <f t="shared" si="0"/>
        <v>512790</v>
      </c>
      <c r="E22" s="170">
        <v>1000</v>
      </c>
      <c r="F22" s="171">
        <v>9000</v>
      </c>
      <c r="G22" s="171">
        <v>42700</v>
      </c>
      <c r="H22" s="171">
        <v>51754</v>
      </c>
      <c r="I22" s="171">
        <v>12999</v>
      </c>
      <c r="J22" s="171">
        <v>53843</v>
      </c>
      <c r="K22" s="171">
        <v>83411</v>
      </c>
      <c r="L22" s="171">
        <v>65263</v>
      </c>
      <c r="M22" s="171">
        <v>46231</v>
      </c>
      <c r="N22" s="171">
        <v>62072</v>
      </c>
      <c r="O22" s="171">
        <v>50000</v>
      </c>
      <c r="P22" s="172">
        <v>34517</v>
      </c>
    </row>
    <row r="23" spans="1:16" s="160" customFormat="1" ht="21" customHeight="1" hidden="1" thickBot="1">
      <c r="A23" s="169" t="s">
        <v>44</v>
      </c>
      <c r="B23" s="13"/>
      <c r="C23" s="144"/>
      <c r="D23" s="156">
        <f t="shared" si="0"/>
        <v>15246340</v>
      </c>
      <c r="E23" s="170">
        <v>1223000</v>
      </c>
      <c r="F23" s="171">
        <v>616400</v>
      </c>
      <c r="G23" s="171">
        <v>1727000</v>
      </c>
      <c r="H23" s="171">
        <v>1279500</v>
      </c>
      <c r="I23" s="171">
        <v>1254700</v>
      </c>
      <c r="J23" s="171">
        <v>1309300</v>
      </c>
      <c r="K23" s="171">
        <v>1394300</v>
      </c>
      <c r="L23" s="171">
        <v>1294000</v>
      </c>
      <c r="M23" s="171">
        <v>1420700</v>
      </c>
      <c r="N23" s="171">
        <v>1270340</v>
      </c>
      <c r="O23" s="171">
        <v>1454600</v>
      </c>
      <c r="P23" s="172">
        <v>1002500</v>
      </c>
    </row>
    <row r="24" spans="1:16" s="185" customFormat="1" ht="41.25" customHeight="1" hidden="1" thickBot="1">
      <c r="A24" s="178" t="s">
        <v>89</v>
      </c>
      <c r="B24" s="179"/>
      <c r="C24" s="180"/>
      <c r="D24" s="181">
        <f t="shared" si="0"/>
        <v>16194000</v>
      </c>
      <c r="E24" s="182">
        <v>305000</v>
      </c>
      <c r="F24" s="183">
        <v>510800</v>
      </c>
      <c r="G24" s="183">
        <v>1502000</v>
      </c>
      <c r="H24" s="183">
        <v>1739600</v>
      </c>
      <c r="I24" s="183">
        <v>511500</v>
      </c>
      <c r="J24" s="183">
        <v>1204000</v>
      </c>
      <c r="K24" s="183">
        <v>2339600</v>
      </c>
      <c r="L24" s="183">
        <v>612000</v>
      </c>
      <c r="M24" s="183">
        <v>1204500</v>
      </c>
      <c r="N24" s="183">
        <v>3040000</v>
      </c>
      <c r="O24" s="183">
        <v>1312000</v>
      </c>
      <c r="P24" s="184">
        <v>1913000</v>
      </c>
    </row>
    <row r="25" spans="1:16" s="160" customFormat="1" ht="43.5" customHeight="1" hidden="1" thickBot="1">
      <c r="A25" s="169" t="s">
        <v>49</v>
      </c>
      <c r="B25" s="13"/>
      <c r="C25" s="144"/>
      <c r="D25" s="156">
        <f t="shared" si="0"/>
        <v>31700</v>
      </c>
      <c r="E25" s="175">
        <v>2000</v>
      </c>
      <c r="F25" s="176">
        <v>3600</v>
      </c>
      <c r="G25" s="176">
        <v>6800</v>
      </c>
      <c r="H25" s="176">
        <v>6800</v>
      </c>
      <c r="I25" s="176">
        <v>0</v>
      </c>
      <c r="J25" s="176">
        <v>0</v>
      </c>
      <c r="K25" s="176">
        <v>6800</v>
      </c>
      <c r="L25" s="176">
        <v>0</v>
      </c>
      <c r="M25" s="176">
        <v>0</v>
      </c>
      <c r="N25" s="176">
        <v>5700</v>
      </c>
      <c r="O25" s="176">
        <v>0</v>
      </c>
      <c r="P25" s="177">
        <v>0</v>
      </c>
    </row>
    <row r="26" spans="1:16" s="133" customFormat="1" ht="15" customHeight="1" hidden="1" thickBot="1">
      <c r="A26" s="9" t="s">
        <v>88</v>
      </c>
      <c r="B26" s="13"/>
      <c r="C26" s="144"/>
      <c r="D26" s="161">
        <f aca="true" t="shared" si="1" ref="D26:D32">SUM(E26:P26)</f>
        <v>70000</v>
      </c>
      <c r="E26" s="157">
        <v>0</v>
      </c>
      <c r="F26" s="158">
        <v>0</v>
      </c>
      <c r="G26" s="158"/>
      <c r="H26" s="158">
        <v>0</v>
      </c>
      <c r="I26" s="158">
        <v>70000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9">
        <v>0</v>
      </c>
    </row>
    <row r="27" spans="1:16" s="133" customFormat="1" ht="15" customHeight="1" hidden="1" thickBot="1">
      <c r="A27" s="9" t="s">
        <v>59</v>
      </c>
      <c r="B27" s="13"/>
      <c r="C27" s="144"/>
      <c r="D27" s="161">
        <f t="shared" si="1"/>
        <v>109220</v>
      </c>
      <c r="E27" s="157">
        <v>0</v>
      </c>
      <c r="F27" s="158">
        <v>18204</v>
      </c>
      <c r="G27" s="158">
        <v>9102</v>
      </c>
      <c r="H27" s="158">
        <v>9102</v>
      </c>
      <c r="I27" s="158">
        <v>9102</v>
      </c>
      <c r="J27" s="158">
        <v>9102</v>
      </c>
      <c r="K27" s="158">
        <v>9102</v>
      </c>
      <c r="L27" s="158">
        <v>9102</v>
      </c>
      <c r="M27" s="158">
        <v>9102</v>
      </c>
      <c r="N27" s="158">
        <v>9102</v>
      </c>
      <c r="O27" s="158">
        <v>9102</v>
      </c>
      <c r="P27" s="159">
        <v>9098</v>
      </c>
    </row>
    <row r="28" spans="1:16" s="133" customFormat="1" ht="15" customHeight="1" hidden="1" thickBot="1">
      <c r="A28" s="9" t="s">
        <v>60</v>
      </c>
      <c r="B28" s="13"/>
      <c r="C28" s="144"/>
      <c r="D28" s="161">
        <f t="shared" si="1"/>
        <v>234550</v>
      </c>
      <c r="E28" s="157">
        <v>0</v>
      </c>
      <c r="F28" s="158">
        <v>0</v>
      </c>
      <c r="G28" s="158"/>
      <c r="H28" s="158">
        <v>0</v>
      </c>
      <c r="I28" s="158">
        <v>234550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9">
        <v>0</v>
      </c>
    </row>
    <row r="29" spans="1:16" s="133" customFormat="1" ht="15" customHeight="1" hidden="1" thickBot="1">
      <c r="A29" s="9" t="s">
        <v>61</v>
      </c>
      <c r="B29" s="13"/>
      <c r="C29" s="144"/>
      <c r="D29" s="161">
        <f t="shared" si="1"/>
        <v>0</v>
      </c>
      <c r="E29" s="157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/>
      <c r="M29" s="158">
        <v>0</v>
      </c>
      <c r="N29" s="158">
        <v>0</v>
      </c>
      <c r="O29" s="158">
        <v>0</v>
      </c>
      <c r="P29" s="159">
        <v>0</v>
      </c>
    </row>
    <row r="30" spans="1:16" s="133" customFormat="1" ht="15" customHeight="1" hidden="1" thickBot="1">
      <c r="A30" s="9" t="s">
        <v>62</v>
      </c>
      <c r="B30" s="13"/>
      <c r="C30" s="144"/>
      <c r="D30" s="161">
        <f t="shared" si="1"/>
        <v>0</v>
      </c>
      <c r="E30" s="157">
        <v>0</v>
      </c>
      <c r="F30" s="158">
        <v>0</v>
      </c>
      <c r="G30" s="158"/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9">
        <v>0</v>
      </c>
    </row>
    <row r="31" spans="1:16" s="133" customFormat="1" ht="15" customHeight="1" hidden="1" thickBot="1">
      <c r="A31" s="9" t="s">
        <v>63</v>
      </c>
      <c r="B31" s="13"/>
      <c r="C31" s="144"/>
      <c r="D31" s="161">
        <f t="shared" si="1"/>
        <v>0</v>
      </c>
      <c r="E31" s="157">
        <v>0</v>
      </c>
      <c r="F31" s="158">
        <v>0</v>
      </c>
      <c r="G31" s="158"/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9">
        <v>0</v>
      </c>
    </row>
    <row r="32" spans="1:16" s="133" customFormat="1" ht="15" customHeight="1" hidden="1" thickBot="1">
      <c r="A32" s="9"/>
      <c r="B32" s="13"/>
      <c r="C32" s="144"/>
      <c r="D32" s="161">
        <f t="shared" si="1"/>
        <v>0</v>
      </c>
      <c r="E32" s="162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4"/>
    </row>
    <row r="33" spans="1:16" s="133" customFormat="1" ht="16.5" hidden="1" thickBot="1">
      <c r="A33" s="20" t="s">
        <v>27</v>
      </c>
      <c r="B33" s="143" t="s">
        <v>22</v>
      </c>
      <c r="C33" s="144" t="s">
        <v>22</v>
      </c>
      <c r="D33" s="119">
        <f>SUM(D15:D32)</f>
        <v>1191654043.4299998</v>
      </c>
      <c r="E33" s="145">
        <f aca="true" t="shared" si="2" ref="E33:P33">SUM(E15:E26)</f>
        <v>65430404.739999995</v>
      </c>
      <c r="F33" s="145">
        <f t="shared" si="2"/>
        <v>90099756.58</v>
      </c>
      <c r="G33" s="145">
        <f t="shared" si="2"/>
        <v>119017049.91</v>
      </c>
      <c r="H33" s="145">
        <f t="shared" si="2"/>
        <v>119963004.67</v>
      </c>
      <c r="I33" s="145">
        <f t="shared" si="2"/>
        <v>109906270.28</v>
      </c>
      <c r="J33" s="145">
        <f t="shared" si="2"/>
        <v>126735955.89000002</v>
      </c>
      <c r="K33" s="145">
        <f t="shared" si="2"/>
        <v>106867577.31</v>
      </c>
      <c r="L33" s="145">
        <f t="shared" si="2"/>
        <v>80371143.39</v>
      </c>
      <c r="M33" s="145">
        <f t="shared" si="2"/>
        <v>81058148.14</v>
      </c>
      <c r="N33" s="145">
        <f t="shared" si="2"/>
        <v>97716657.53</v>
      </c>
      <c r="O33" s="145">
        <f t="shared" si="2"/>
        <v>93598221.14</v>
      </c>
      <c r="P33" s="145">
        <f t="shared" si="2"/>
        <v>100546083.85000001</v>
      </c>
    </row>
    <row r="34" spans="1:16" s="133" customFormat="1" ht="15.75" customHeight="1" hidden="1" thickBot="1">
      <c r="A34" s="196" t="s">
        <v>66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8"/>
    </row>
    <row r="35" spans="1:16" s="133" customFormat="1" ht="15" customHeight="1" hidden="1" thickBot="1">
      <c r="A35" s="165"/>
      <c r="B35" s="13"/>
      <c r="C35" s="144"/>
      <c r="D35" s="119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</row>
    <row r="36" spans="1:16" s="133" customFormat="1" ht="6" customHeight="1" hidden="1" thickBot="1">
      <c r="A36" s="165"/>
      <c r="B36" s="13"/>
      <c r="C36" s="144"/>
      <c r="D36" s="119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</row>
    <row r="37" spans="1:16" s="133" customFormat="1" ht="16.5" hidden="1" thickBot="1">
      <c r="A37" s="20" t="s">
        <v>46</v>
      </c>
      <c r="B37" s="143" t="s">
        <v>22</v>
      </c>
      <c r="C37" s="144" t="s">
        <v>22</v>
      </c>
      <c r="D37" s="119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</row>
    <row r="38" spans="1:16" s="133" customFormat="1" ht="16.5" hidden="1" thickBot="1">
      <c r="A38" s="20" t="s">
        <v>28</v>
      </c>
      <c r="B38" s="143" t="s">
        <v>22</v>
      </c>
      <c r="C38" s="144" t="s">
        <v>22</v>
      </c>
      <c r="D38" s="119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</row>
    <row r="39" spans="1:16" ht="15.75" customHeight="1" thickBot="1">
      <c r="A39" s="202" t="s">
        <v>67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4"/>
    </row>
    <row r="40" spans="1:16" ht="15.75" customHeight="1" thickBot="1">
      <c r="A40" s="202" t="s">
        <v>68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4"/>
    </row>
    <row r="41" spans="1:16" ht="60" customHeight="1" thickBot="1">
      <c r="A41" s="16" t="s">
        <v>81</v>
      </c>
      <c r="B41" s="17"/>
      <c r="C41" s="49"/>
      <c r="D41" s="137">
        <f>D42</f>
        <v>4504370</v>
      </c>
      <c r="E41" s="50">
        <f>E42</f>
        <v>175922.44</v>
      </c>
      <c r="F41" s="50">
        <f aca="true" t="shared" si="3" ref="F41:P41">F42</f>
        <v>291650</v>
      </c>
      <c r="G41" s="50">
        <f t="shared" si="3"/>
        <v>301650</v>
      </c>
      <c r="H41" s="50">
        <f t="shared" si="3"/>
        <v>301650</v>
      </c>
      <c r="I41" s="50">
        <f t="shared" si="3"/>
        <v>291650</v>
      </c>
      <c r="J41" s="50">
        <f t="shared" si="3"/>
        <v>301650</v>
      </c>
      <c r="K41" s="50">
        <f t="shared" si="3"/>
        <v>342570.03</v>
      </c>
      <c r="L41" s="50">
        <f t="shared" si="3"/>
        <v>557170.5</v>
      </c>
      <c r="M41" s="50">
        <f t="shared" si="3"/>
        <v>181500</v>
      </c>
      <c r="N41" s="50">
        <f t="shared" si="3"/>
        <v>295660</v>
      </c>
      <c r="O41" s="50">
        <f t="shared" si="3"/>
        <v>291650</v>
      </c>
      <c r="P41" s="51">
        <f t="shared" si="3"/>
        <v>1171647.03</v>
      </c>
    </row>
    <row r="42" spans="1:19" ht="26.25" customHeight="1" thickBot="1">
      <c r="A42" s="11" t="s">
        <v>32</v>
      </c>
      <c r="B42" s="10"/>
      <c r="C42" s="52" t="s">
        <v>69</v>
      </c>
      <c r="D42" s="43">
        <f>SUM(E42:P42)</f>
        <v>4504370</v>
      </c>
      <c r="E42" s="189">
        <v>175922.44</v>
      </c>
      <c r="F42" s="189">
        <v>291650</v>
      </c>
      <c r="G42" s="189">
        <v>301650</v>
      </c>
      <c r="H42" s="189">
        <v>301650</v>
      </c>
      <c r="I42" s="189">
        <v>291650</v>
      </c>
      <c r="J42" s="189">
        <v>301650</v>
      </c>
      <c r="K42" s="189">
        <v>342570.03</v>
      </c>
      <c r="L42" s="189">
        <v>557170.5</v>
      </c>
      <c r="M42" s="189">
        <v>181500</v>
      </c>
      <c r="N42" s="189">
        <v>295660</v>
      </c>
      <c r="O42" s="189">
        <v>291650</v>
      </c>
      <c r="P42" s="190">
        <v>1171647.03</v>
      </c>
      <c r="Q42" s="19"/>
      <c r="R42" s="19"/>
      <c r="S42" s="19"/>
    </row>
    <row r="43" spans="1:16" ht="51" customHeight="1" thickBot="1">
      <c r="A43" s="16" t="s">
        <v>52</v>
      </c>
      <c r="B43" s="17"/>
      <c r="C43" s="60"/>
      <c r="D43" s="138">
        <f>SUM(E43:P43)</f>
        <v>187562057.54999998</v>
      </c>
      <c r="E43" s="50">
        <f>E44+E45+E46</f>
        <v>5832988.57</v>
      </c>
      <c r="F43" s="50">
        <f aca="true" t="shared" si="4" ref="F43:P43">F44+F45+F46</f>
        <v>11083002.340000002</v>
      </c>
      <c r="G43" s="50">
        <f t="shared" si="4"/>
        <v>12095486.71</v>
      </c>
      <c r="H43" s="50">
        <f t="shared" si="4"/>
        <v>15993651.83</v>
      </c>
      <c r="I43" s="50">
        <f t="shared" si="4"/>
        <v>35820364.68</v>
      </c>
      <c r="J43" s="50">
        <f t="shared" si="4"/>
        <v>41496127.31</v>
      </c>
      <c r="K43" s="50">
        <f t="shared" si="4"/>
        <v>28136981.919999998</v>
      </c>
      <c r="L43" s="61">
        <f t="shared" si="4"/>
        <v>6887031.5200000005</v>
      </c>
      <c r="M43" s="61">
        <f t="shared" si="4"/>
        <v>7713542.7700000005</v>
      </c>
      <c r="N43" s="50">
        <f t="shared" si="4"/>
        <v>7042573.79</v>
      </c>
      <c r="O43" s="50">
        <f t="shared" si="4"/>
        <v>7242173.6899999995</v>
      </c>
      <c r="P43" s="51">
        <f t="shared" si="4"/>
        <v>8218132.42</v>
      </c>
    </row>
    <row r="44" spans="1:16" s="21" customFormat="1" ht="26.25" customHeight="1" thickBot="1">
      <c r="A44" s="20" t="s">
        <v>32</v>
      </c>
      <c r="B44" s="13"/>
      <c r="C44" s="57" t="s">
        <v>69</v>
      </c>
      <c r="D44" s="43">
        <f aca="true" t="shared" si="5" ref="D44:D63">SUM(E44:P44)</f>
        <v>108815030</v>
      </c>
      <c r="E44" s="191">
        <v>5498630.28</v>
      </c>
      <c r="F44" s="191">
        <v>10664908.21</v>
      </c>
      <c r="G44" s="191">
        <v>11481166.98</v>
      </c>
      <c r="H44" s="191">
        <v>15222936.65</v>
      </c>
      <c r="I44" s="191">
        <v>11845678.48</v>
      </c>
      <c r="J44" s="191">
        <v>10843930.78</v>
      </c>
      <c r="K44" s="191">
        <v>7889826.63</v>
      </c>
      <c r="L44" s="191">
        <v>6536317.78</v>
      </c>
      <c r="M44" s="191">
        <v>7272315.65</v>
      </c>
      <c r="N44" s="191">
        <v>6647636.78</v>
      </c>
      <c r="O44" s="191">
        <v>6978573.68</v>
      </c>
      <c r="P44" s="192">
        <v>7933108.1</v>
      </c>
    </row>
    <row r="45" spans="1:16" s="21" customFormat="1" ht="26.25" customHeight="1" thickBot="1">
      <c r="A45" s="20" t="s">
        <v>33</v>
      </c>
      <c r="B45" s="13"/>
      <c r="C45" s="57" t="s">
        <v>37</v>
      </c>
      <c r="D45" s="126">
        <f t="shared" si="5"/>
        <v>78687777.55</v>
      </c>
      <c r="E45" s="189">
        <v>334358.29</v>
      </c>
      <c r="F45" s="189">
        <v>418094.13</v>
      </c>
      <c r="G45" s="189">
        <v>614319.73</v>
      </c>
      <c r="H45" s="189">
        <v>770715.18</v>
      </c>
      <c r="I45" s="189">
        <v>23915436.2</v>
      </c>
      <c r="J45" s="189">
        <v>30652196.53</v>
      </c>
      <c r="K45" s="189">
        <v>20247155.29</v>
      </c>
      <c r="L45" s="189">
        <v>350713.74</v>
      </c>
      <c r="M45" s="189">
        <v>441227.12</v>
      </c>
      <c r="N45" s="189">
        <v>394937.01</v>
      </c>
      <c r="O45" s="189">
        <v>263600.01</v>
      </c>
      <c r="P45" s="190">
        <v>285024.32</v>
      </c>
    </row>
    <row r="46" spans="1:19" s="133" customFormat="1" ht="26.25" customHeight="1" thickBot="1">
      <c r="A46" s="15" t="s">
        <v>39</v>
      </c>
      <c r="B46" s="14"/>
      <c r="C46" s="57" t="s">
        <v>38</v>
      </c>
      <c r="D46" s="125">
        <f t="shared" si="5"/>
        <v>59250</v>
      </c>
      <c r="E46" s="189">
        <v>0</v>
      </c>
      <c r="F46" s="189">
        <v>0</v>
      </c>
      <c r="G46" s="189">
        <v>0</v>
      </c>
      <c r="H46" s="189">
        <v>0</v>
      </c>
      <c r="I46" s="189">
        <v>59250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90">
        <v>0</v>
      </c>
      <c r="S46" s="134"/>
    </row>
    <row r="47" spans="1:16" ht="51" customHeight="1" thickBot="1">
      <c r="A47" s="18" t="s">
        <v>71</v>
      </c>
      <c r="B47" s="17"/>
      <c r="C47" s="60"/>
      <c r="D47" s="138">
        <f t="shared" si="5"/>
        <v>4230500</v>
      </c>
      <c r="E47" s="50">
        <f>E48</f>
        <v>235982.41</v>
      </c>
      <c r="F47" s="50">
        <f aca="true" t="shared" si="6" ref="F47:P47">F48</f>
        <v>352918</v>
      </c>
      <c r="G47" s="50">
        <f t="shared" si="6"/>
        <v>389741</v>
      </c>
      <c r="H47" s="50">
        <f t="shared" si="6"/>
        <v>496811</v>
      </c>
      <c r="I47" s="50">
        <f t="shared" si="6"/>
        <v>329416</v>
      </c>
      <c r="J47" s="50">
        <f t="shared" si="6"/>
        <v>359940</v>
      </c>
      <c r="K47" s="50">
        <f t="shared" si="6"/>
        <v>331969</v>
      </c>
      <c r="L47" s="61">
        <f t="shared" si="6"/>
        <v>322426</v>
      </c>
      <c r="M47" s="61">
        <f t="shared" si="6"/>
        <v>307426</v>
      </c>
      <c r="N47" s="50">
        <f t="shared" si="6"/>
        <v>320010</v>
      </c>
      <c r="O47" s="50">
        <f t="shared" si="6"/>
        <v>335646</v>
      </c>
      <c r="P47" s="51">
        <f t="shared" si="6"/>
        <v>448214.59</v>
      </c>
    </row>
    <row r="48" spans="1:16" s="133" customFormat="1" ht="26.25" customHeight="1" thickBot="1">
      <c r="A48" s="15" t="s">
        <v>32</v>
      </c>
      <c r="B48" s="14"/>
      <c r="C48" s="57" t="s">
        <v>69</v>
      </c>
      <c r="D48" s="127">
        <f t="shared" si="5"/>
        <v>4230500</v>
      </c>
      <c r="E48" s="191">
        <v>235982.41</v>
      </c>
      <c r="F48" s="191">
        <v>352918</v>
      </c>
      <c r="G48" s="191">
        <v>389741</v>
      </c>
      <c r="H48" s="191">
        <v>496811</v>
      </c>
      <c r="I48" s="191">
        <v>329416</v>
      </c>
      <c r="J48" s="191">
        <v>359940</v>
      </c>
      <c r="K48" s="191">
        <v>331969</v>
      </c>
      <c r="L48" s="191">
        <v>322426</v>
      </c>
      <c r="M48" s="191">
        <v>307426</v>
      </c>
      <c r="N48" s="191">
        <v>320010</v>
      </c>
      <c r="O48" s="191">
        <v>335646</v>
      </c>
      <c r="P48" s="192">
        <v>448214.59</v>
      </c>
    </row>
    <row r="49" spans="1:16" ht="36" customHeight="1" thickBot="1">
      <c r="A49" s="18" t="s">
        <v>54</v>
      </c>
      <c r="B49" s="17"/>
      <c r="C49" s="60"/>
      <c r="D49" s="138">
        <f>D50</f>
        <v>11985830</v>
      </c>
      <c r="E49" s="50">
        <f aca="true" t="shared" si="7" ref="E49:P49">E50+E51</f>
        <v>735918.73</v>
      </c>
      <c r="F49" s="50">
        <f t="shared" si="7"/>
        <v>778750</v>
      </c>
      <c r="G49" s="50">
        <f t="shared" si="7"/>
        <v>966521.67</v>
      </c>
      <c r="H49" s="50">
        <f t="shared" si="7"/>
        <v>1715715.06</v>
      </c>
      <c r="I49" s="50">
        <f t="shared" si="7"/>
        <v>1024936.73</v>
      </c>
      <c r="J49" s="50">
        <f t="shared" si="7"/>
        <v>881876</v>
      </c>
      <c r="K49" s="50">
        <f t="shared" si="7"/>
        <v>887776</v>
      </c>
      <c r="L49" s="50">
        <f t="shared" si="7"/>
        <v>886876</v>
      </c>
      <c r="M49" s="50">
        <f t="shared" si="7"/>
        <v>1022312.06</v>
      </c>
      <c r="N49" s="50">
        <f t="shared" si="7"/>
        <v>1028262.75</v>
      </c>
      <c r="O49" s="50">
        <f t="shared" si="7"/>
        <v>885676</v>
      </c>
      <c r="P49" s="51">
        <f t="shared" si="7"/>
        <v>1171209</v>
      </c>
    </row>
    <row r="50" spans="1:16" s="133" customFormat="1" ht="26.25" customHeight="1" thickBot="1">
      <c r="A50" s="15" t="s">
        <v>32</v>
      </c>
      <c r="B50" s="14"/>
      <c r="C50" s="57" t="s">
        <v>69</v>
      </c>
      <c r="D50" s="127">
        <f t="shared" si="5"/>
        <v>11985830</v>
      </c>
      <c r="E50" s="191">
        <v>735918.73</v>
      </c>
      <c r="F50" s="191">
        <v>778750</v>
      </c>
      <c r="G50" s="191">
        <v>966521.67</v>
      </c>
      <c r="H50" s="191">
        <v>1715715.06</v>
      </c>
      <c r="I50" s="191">
        <v>1024936.73</v>
      </c>
      <c r="J50" s="191">
        <v>881876</v>
      </c>
      <c r="K50" s="191">
        <v>887776</v>
      </c>
      <c r="L50" s="191">
        <v>886876</v>
      </c>
      <c r="M50" s="191">
        <v>1022312.06</v>
      </c>
      <c r="N50" s="191">
        <v>1028262.75</v>
      </c>
      <c r="O50" s="191">
        <v>885676</v>
      </c>
      <c r="P50" s="192">
        <v>1171209</v>
      </c>
    </row>
    <row r="51" spans="1:16" s="133" customFormat="1" ht="26.25" customHeight="1" thickBot="1">
      <c r="A51" s="15" t="s">
        <v>33</v>
      </c>
      <c r="B51" s="14"/>
      <c r="C51" s="187" t="s">
        <v>37</v>
      </c>
      <c r="D51" s="125">
        <f t="shared" si="5"/>
        <v>0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</row>
    <row r="52" spans="1:16" s="133" customFormat="1" ht="45" customHeight="1" thickBot="1">
      <c r="A52" s="9" t="s">
        <v>70</v>
      </c>
      <c r="B52" s="186"/>
      <c r="C52" s="188"/>
      <c r="D52" s="139">
        <f t="shared" si="5"/>
        <v>236140</v>
      </c>
      <c r="E52" s="74">
        <v>236140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6">
        <v>0</v>
      </c>
    </row>
    <row r="53" spans="1:16" s="133" customFormat="1" ht="45" customHeight="1" thickBot="1">
      <c r="A53" s="11" t="s">
        <v>32</v>
      </c>
      <c r="B53" s="14"/>
      <c r="C53" s="57" t="s">
        <v>69</v>
      </c>
      <c r="D53" s="127">
        <f>SUM(E53:P53)</f>
        <v>236140</v>
      </c>
      <c r="E53" s="193">
        <v>0</v>
      </c>
      <c r="F53" s="193">
        <v>0</v>
      </c>
      <c r="G53" s="193">
        <v>0</v>
      </c>
      <c r="H53" s="193">
        <v>0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4">
        <v>236140</v>
      </c>
    </row>
    <row r="54" spans="1:16" ht="30" customHeight="1" thickBot="1">
      <c r="A54" s="18" t="s">
        <v>72</v>
      </c>
      <c r="B54" s="17"/>
      <c r="C54" s="60"/>
      <c r="D54" s="138">
        <f t="shared" si="5"/>
        <v>471511564.39000005</v>
      </c>
      <c r="E54" s="50">
        <f aca="true" t="shared" si="8" ref="E54:P54">E55+E56</f>
        <v>14270687.309999999</v>
      </c>
      <c r="F54" s="50">
        <f t="shared" si="8"/>
        <v>47238043.65</v>
      </c>
      <c r="G54" s="50">
        <f t="shared" si="8"/>
        <v>51215488.7</v>
      </c>
      <c r="H54" s="50">
        <f t="shared" si="8"/>
        <v>62137854.269999996</v>
      </c>
      <c r="I54" s="50">
        <f t="shared" si="8"/>
        <v>43711345.46</v>
      </c>
      <c r="J54" s="50">
        <f t="shared" si="8"/>
        <v>44169928.69</v>
      </c>
      <c r="K54" s="50">
        <f t="shared" si="8"/>
        <v>33141994.08</v>
      </c>
      <c r="L54" s="50">
        <f t="shared" si="8"/>
        <v>25904182.200000003</v>
      </c>
      <c r="M54" s="50">
        <f t="shared" si="8"/>
        <v>33531170.369999997</v>
      </c>
      <c r="N54" s="50">
        <f t="shared" si="8"/>
        <v>38000917.81</v>
      </c>
      <c r="O54" s="50">
        <f t="shared" si="8"/>
        <v>37384852.989999995</v>
      </c>
      <c r="P54" s="51">
        <f t="shared" si="8"/>
        <v>40805098.86</v>
      </c>
    </row>
    <row r="55" spans="1:16" ht="26.25" customHeight="1" thickBot="1">
      <c r="A55" s="11" t="s">
        <v>32</v>
      </c>
      <c r="B55" s="10"/>
      <c r="C55" s="52" t="s">
        <v>69</v>
      </c>
      <c r="D55" s="43">
        <f t="shared" si="5"/>
        <v>210064969.99999997</v>
      </c>
      <c r="E55" s="191">
        <v>6826214.3</v>
      </c>
      <c r="F55" s="191">
        <v>23851973.65</v>
      </c>
      <c r="G55" s="191">
        <v>24017490.86</v>
      </c>
      <c r="H55" s="191">
        <v>20064690.27</v>
      </c>
      <c r="I55" s="191">
        <v>18896925.46</v>
      </c>
      <c r="J55" s="191">
        <v>16725450.69</v>
      </c>
      <c r="K55" s="191">
        <v>18683707.72</v>
      </c>
      <c r="L55" s="191">
        <v>11924989.56</v>
      </c>
      <c r="M55" s="191">
        <v>15728867.01</v>
      </c>
      <c r="N55" s="191">
        <v>17568125.16</v>
      </c>
      <c r="O55" s="191">
        <v>17754572.34</v>
      </c>
      <c r="P55" s="192">
        <v>18021962.98</v>
      </c>
    </row>
    <row r="56" spans="1:16" ht="26.25" customHeight="1" thickBot="1">
      <c r="A56" s="11" t="s">
        <v>33</v>
      </c>
      <c r="B56" s="10"/>
      <c r="C56" s="52" t="s">
        <v>37</v>
      </c>
      <c r="D56" s="125">
        <f t="shared" si="5"/>
        <v>261446594.39</v>
      </c>
      <c r="E56" s="191">
        <v>7444473.01</v>
      </c>
      <c r="F56" s="191">
        <v>23386070</v>
      </c>
      <c r="G56" s="191">
        <v>27197997.84</v>
      </c>
      <c r="H56" s="191">
        <v>42073164</v>
      </c>
      <c r="I56" s="191">
        <v>24814420</v>
      </c>
      <c r="J56" s="191">
        <v>27444478</v>
      </c>
      <c r="K56" s="191">
        <v>14458286.36</v>
      </c>
      <c r="L56" s="191">
        <v>13979192.64</v>
      </c>
      <c r="M56" s="191">
        <v>17802303.36</v>
      </c>
      <c r="N56" s="191">
        <v>20432792.65</v>
      </c>
      <c r="O56" s="191">
        <v>19630280.65</v>
      </c>
      <c r="P56" s="192">
        <v>22783135.88</v>
      </c>
    </row>
    <row r="57" spans="1:16" s="135" customFormat="1" ht="36" customHeight="1" thickBot="1">
      <c r="A57" s="109" t="s">
        <v>73</v>
      </c>
      <c r="B57" s="110"/>
      <c r="C57" s="111"/>
      <c r="D57" s="137">
        <f t="shared" si="5"/>
        <v>93081107.21000001</v>
      </c>
      <c r="E57" s="107">
        <f aca="true" t="shared" si="9" ref="E57:P57">E58+E59</f>
        <v>1115446.6199999999</v>
      </c>
      <c r="F57" s="107">
        <f t="shared" si="9"/>
        <v>9453313.59</v>
      </c>
      <c r="G57" s="107">
        <f t="shared" si="9"/>
        <v>8002786.91</v>
      </c>
      <c r="H57" s="107">
        <f t="shared" si="9"/>
        <v>9934871.57</v>
      </c>
      <c r="I57" s="107">
        <f t="shared" si="9"/>
        <v>9354529.59</v>
      </c>
      <c r="J57" s="107">
        <f t="shared" si="9"/>
        <v>7602072.2</v>
      </c>
      <c r="K57" s="107">
        <f t="shared" si="9"/>
        <v>6011599.26</v>
      </c>
      <c r="L57" s="107">
        <f t="shared" si="9"/>
        <v>6714304.23</v>
      </c>
      <c r="M57" s="107">
        <f t="shared" si="9"/>
        <v>7617280.59</v>
      </c>
      <c r="N57" s="107">
        <f t="shared" si="9"/>
        <v>8238664.81</v>
      </c>
      <c r="O57" s="107">
        <f t="shared" si="9"/>
        <v>7863146.39</v>
      </c>
      <c r="P57" s="108">
        <f t="shared" si="9"/>
        <v>11173091.45</v>
      </c>
    </row>
    <row r="58" spans="1:16" ht="26.25" customHeight="1" thickBot="1">
      <c r="A58" s="11" t="s">
        <v>32</v>
      </c>
      <c r="B58" s="10"/>
      <c r="C58" s="52" t="s">
        <v>69</v>
      </c>
      <c r="D58" s="43">
        <f t="shared" si="5"/>
        <v>92355650</v>
      </c>
      <c r="E58" s="191">
        <v>1061900.45</v>
      </c>
      <c r="F58" s="191">
        <v>9385313.59</v>
      </c>
      <c r="G58" s="191">
        <v>7950786.91</v>
      </c>
      <c r="H58" s="191">
        <v>9774407.64</v>
      </c>
      <c r="I58" s="191">
        <v>9334529.59</v>
      </c>
      <c r="J58" s="191">
        <v>7409845.09</v>
      </c>
      <c r="K58" s="191">
        <v>5996599.26</v>
      </c>
      <c r="L58" s="191">
        <v>6707254.23</v>
      </c>
      <c r="M58" s="191">
        <v>7597780.59</v>
      </c>
      <c r="N58" s="191">
        <v>8205664.81</v>
      </c>
      <c r="O58" s="191">
        <v>7811931.34</v>
      </c>
      <c r="P58" s="192">
        <v>11119636.5</v>
      </c>
    </row>
    <row r="59" spans="1:16" ht="26.25" customHeight="1" thickBot="1">
      <c r="A59" s="11" t="s">
        <v>33</v>
      </c>
      <c r="B59" s="10"/>
      <c r="C59" s="52" t="s">
        <v>37</v>
      </c>
      <c r="D59" s="125">
        <f t="shared" si="5"/>
        <v>725457.21</v>
      </c>
      <c r="E59" s="191">
        <v>53546.17</v>
      </c>
      <c r="F59" s="191">
        <v>68000</v>
      </c>
      <c r="G59" s="191">
        <v>52000</v>
      </c>
      <c r="H59" s="191">
        <v>160463.93</v>
      </c>
      <c r="I59" s="191">
        <v>20000</v>
      </c>
      <c r="J59" s="191">
        <v>192227.11</v>
      </c>
      <c r="K59" s="191">
        <v>15000</v>
      </c>
      <c r="L59" s="191">
        <v>7050</v>
      </c>
      <c r="M59" s="191">
        <v>19500</v>
      </c>
      <c r="N59" s="191">
        <v>33000</v>
      </c>
      <c r="O59" s="191">
        <v>51215.05</v>
      </c>
      <c r="P59" s="192">
        <v>53454.95</v>
      </c>
    </row>
    <row r="60" spans="1:16" ht="41.25" customHeight="1" thickBot="1">
      <c r="A60" s="18" t="s">
        <v>85</v>
      </c>
      <c r="B60" s="17"/>
      <c r="C60" s="60"/>
      <c r="D60" s="137">
        <f t="shared" si="5"/>
        <v>363802695.91</v>
      </c>
      <c r="E60" s="50">
        <f>E62+E63+E61</f>
        <v>31414369.97</v>
      </c>
      <c r="F60" s="50">
        <f aca="true" t="shared" si="10" ref="F60:P60">F62+F63</f>
        <v>47810863.82</v>
      </c>
      <c r="G60" s="50">
        <f t="shared" si="10"/>
        <v>36030974.59</v>
      </c>
      <c r="H60" s="50">
        <f t="shared" si="10"/>
        <v>32577115.630000003</v>
      </c>
      <c r="I60" s="50">
        <f t="shared" si="10"/>
        <v>30618465.42</v>
      </c>
      <c r="J60" s="50">
        <f t="shared" si="10"/>
        <v>34880816.49</v>
      </c>
      <c r="K60" s="50">
        <f t="shared" si="10"/>
        <v>28618534.08</v>
      </c>
      <c r="L60" s="50">
        <f t="shared" si="10"/>
        <v>27070785.72</v>
      </c>
      <c r="M60" s="50">
        <f t="shared" si="10"/>
        <v>27022374.12</v>
      </c>
      <c r="N60" s="50">
        <f t="shared" si="10"/>
        <v>27005037.53</v>
      </c>
      <c r="O60" s="50">
        <f t="shared" si="10"/>
        <v>25981752.11</v>
      </c>
      <c r="P60" s="51">
        <f t="shared" si="10"/>
        <v>14771606.43</v>
      </c>
    </row>
    <row r="61" spans="1:16" ht="26.25" customHeight="1" thickBot="1">
      <c r="A61" s="11" t="s">
        <v>32</v>
      </c>
      <c r="B61" s="10"/>
      <c r="C61" s="52" t="s">
        <v>69</v>
      </c>
      <c r="D61" s="43">
        <f t="shared" si="5"/>
        <v>0</v>
      </c>
      <c r="E61" s="75"/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6">
        <v>0</v>
      </c>
    </row>
    <row r="62" spans="1:16" ht="26.25" customHeight="1" thickBot="1">
      <c r="A62" s="11" t="s">
        <v>33</v>
      </c>
      <c r="B62" s="10"/>
      <c r="C62" s="52" t="s">
        <v>37</v>
      </c>
      <c r="D62" s="126">
        <f t="shared" si="5"/>
        <v>278190260</v>
      </c>
      <c r="E62" s="191">
        <v>25363369.97</v>
      </c>
      <c r="F62" s="191">
        <v>37194378.11</v>
      </c>
      <c r="G62" s="191">
        <v>24922797.52</v>
      </c>
      <c r="H62" s="191">
        <v>24088352.12</v>
      </c>
      <c r="I62" s="191">
        <v>23352082.12</v>
      </c>
      <c r="J62" s="191">
        <v>28598616.94</v>
      </c>
      <c r="K62" s="191">
        <v>22481495.04</v>
      </c>
      <c r="L62" s="191">
        <v>20879415.72</v>
      </c>
      <c r="M62" s="191">
        <v>20777646.62</v>
      </c>
      <c r="N62" s="191">
        <v>20776848.12</v>
      </c>
      <c r="O62" s="191">
        <v>19865382.11</v>
      </c>
      <c r="P62" s="192">
        <v>9889875.61</v>
      </c>
    </row>
    <row r="63" spans="1:16" ht="26.25" customHeight="1" thickBot="1">
      <c r="A63" s="11" t="s">
        <v>40</v>
      </c>
      <c r="B63" s="10"/>
      <c r="C63" s="52" t="s">
        <v>38</v>
      </c>
      <c r="D63" s="125">
        <f t="shared" si="5"/>
        <v>85612435.91</v>
      </c>
      <c r="E63" s="191">
        <v>6051000</v>
      </c>
      <c r="F63" s="191">
        <v>10616485.71</v>
      </c>
      <c r="G63" s="191">
        <v>11108177.07</v>
      </c>
      <c r="H63" s="191">
        <v>8488763.51</v>
      </c>
      <c r="I63" s="191">
        <v>7266383.3</v>
      </c>
      <c r="J63" s="191">
        <v>6282199.55</v>
      </c>
      <c r="K63" s="191">
        <v>6137039.04</v>
      </c>
      <c r="L63" s="191">
        <v>6191370</v>
      </c>
      <c r="M63" s="191">
        <v>6244727.5</v>
      </c>
      <c r="N63" s="191">
        <v>6228189.41</v>
      </c>
      <c r="O63" s="191">
        <v>6116370</v>
      </c>
      <c r="P63" s="192">
        <v>4881730.82</v>
      </c>
    </row>
    <row r="64" spans="1:16" ht="33" customHeight="1" thickBot="1">
      <c r="A64" s="22" t="s">
        <v>74</v>
      </c>
      <c r="B64" s="10"/>
      <c r="C64" s="52"/>
      <c r="D64" s="137">
        <f aca="true" t="shared" si="11" ref="D64:P66">D65</f>
        <v>2480660</v>
      </c>
      <c r="E64" s="35">
        <f t="shared" si="11"/>
        <v>151824.16</v>
      </c>
      <c r="F64" s="35">
        <f t="shared" si="11"/>
        <v>143208</v>
      </c>
      <c r="G64" s="35">
        <f t="shared" si="11"/>
        <v>187608</v>
      </c>
      <c r="H64" s="35">
        <f t="shared" si="11"/>
        <v>263874</v>
      </c>
      <c r="I64" s="35">
        <f t="shared" si="11"/>
        <v>239508</v>
      </c>
      <c r="J64" s="35">
        <f t="shared" si="11"/>
        <v>304100</v>
      </c>
      <c r="K64" s="35">
        <f t="shared" si="11"/>
        <v>183870</v>
      </c>
      <c r="L64" s="35">
        <f t="shared" si="11"/>
        <v>266520</v>
      </c>
      <c r="M64" s="35">
        <f t="shared" si="11"/>
        <v>183524.5</v>
      </c>
      <c r="N64" s="35">
        <f t="shared" si="11"/>
        <v>185800</v>
      </c>
      <c r="O64" s="35">
        <f t="shared" si="11"/>
        <v>165908</v>
      </c>
      <c r="P64" s="35">
        <f t="shared" si="11"/>
        <v>204915.34</v>
      </c>
    </row>
    <row r="65" spans="1:16" ht="26.25" customHeight="1" thickBot="1">
      <c r="A65" s="29" t="s">
        <v>32</v>
      </c>
      <c r="B65" s="30"/>
      <c r="C65" s="89" t="s">
        <v>69</v>
      </c>
      <c r="D65" s="128">
        <f>SUM(E65:P65)</f>
        <v>2480660</v>
      </c>
      <c r="E65" s="191">
        <v>151824.16</v>
      </c>
      <c r="F65" s="191">
        <v>143208</v>
      </c>
      <c r="G65" s="191">
        <v>187608</v>
      </c>
      <c r="H65" s="191">
        <v>263874</v>
      </c>
      <c r="I65" s="191">
        <v>239508</v>
      </c>
      <c r="J65" s="191">
        <v>304100</v>
      </c>
      <c r="K65" s="191">
        <v>183870</v>
      </c>
      <c r="L65" s="191">
        <v>266520</v>
      </c>
      <c r="M65" s="191">
        <v>183524.5</v>
      </c>
      <c r="N65" s="191">
        <v>185800</v>
      </c>
      <c r="O65" s="191">
        <v>165908</v>
      </c>
      <c r="P65" s="192">
        <v>204915.34</v>
      </c>
    </row>
    <row r="66" spans="1:16" ht="26.25" customHeight="1" thickBot="1">
      <c r="A66" s="31" t="s">
        <v>86</v>
      </c>
      <c r="B66" s="32"/>
      <c r="C66" s="92"/>
      <c r="D66" s="137">
        <f t="shared" si="11"/>
        <v>2151400.0000000005</v>
      </c>
      <c r="E66" s="35">
        <f t="shared" si="11"/>
        <v>0</v>
      </c>
      <c r="F66" s="35">
        <f t="shared" si="11"/>
        <v>385097.2</v>
      </c>
      <c r="G66" s="35">
        <f t="shared" si="11"/>
        <v>169398.6</v>
      </c>
      <c r="H66" s="35">
        <f t="shared" si="11"/>
        <v>169078.6</v>
      </c>
      <c r="I66" s="35">
        <f t="shared" si="11"/>
        <v>167548.6</v>
      </c>
      <c r="J66" s="35">
        <f t="shared" si="11"/>
        <v>199578.6</v>
      </c>
      <c r="K66" s="35">
        <f t="shared" si="11"/>
        <v>214443.52</v>
      </c>
      <c r="L66" s="35">
        <f t="shared" si="11"/>
        <v>187488.33</v>
      </c>
      <c r="M66" s="35">
        <f t="shared" si="11"/>
        <v>206461.6</v>
      </c>
      <c r="N66" s="35">
        <f t="shared" si="11"/>
        <v>147756.37</v>
      </c>
      <c r="O66" s="35">
        <f t="shared" si="11"/>
        <v>143548.6</v>
      </c>
      <c r="P66" s="35">
        <f t="shared" si="11"/>
        <v>160999.98</v>
      </c>
    </row>
    <row r="67" spans="1:16" ht="26.25" customHeight="1">
      <c r="A67" s="32" t="s">
        <v>32</v>
      </c>
      <c r="B67" s="140"/>
      <c r="C67" s="92" t="s">
        <v>69</v>
      </c>
      <c r="D67" s="128">
        <f aca="true" t="shared" si="12" ref="D67:D74">SUM(E67:P67)</f>
        <v>2151400.0000000005</v>
      </c>
      <c r="E67" s="191">
        <v>0</v>
      </c>
      <c r="F67" s="191">
        <v>385097.2</v>
      </c>
      <c r="G67" s="191">
        <v>169398.6</v>
      </c>
      <c r="H67" s="191">
        <v>169078.6</v>
      </c>
      <c r="I67" s="191">
        <v>167548.6</v>
      </c>
      <c r="J67" s="191">
        <v>199578.6</v>
      </c>
      <c r="K67" s="191">
        <v>214443.52</v>
      </c>
      <c r="L67" s="191">
        <v>187488.33</v>
      </c>
      <c r="M67" s="191">
        <v>206461.6</v>
      </c>
      <c r="N67" s="191">
        <v>147756.37</v>
      </c>
      <c r="O67" s="191">
        <v>143548.6</v>
      </c>
      <c r="P67" s="192">
        <v>160999.98</v>
      </c>
    </row>
    <row r="68" spans="1:16" ht="76.5" customHeight="1" thickBot="1">
      <c r="A68" s="31" t="s">
        <v>75</v>
      </c>
      <c r="B68" s="32"/>
      <c r="C68" s="103"/>
      <c r="D68" s="138">
        <f t="shared" si="12"/>
        <v>10821012.84</v>
      </c>
      <c r="E68" s="141">
        <f aca="true" t="shared" si="13" ref="E68:P68">E69+E70</f>
        <v>206853</v>
      </c>
      <c r="F68" s="141">
        <f t="shared" si="13"/>
        <v>1426298.14</v>
      </c>
      <c r="G68" s="141">
        <f t="shared" si="13"/>
        <v>828966.7899999999</v>
      </c>
      <c r="H68" s="141">
        <f t="shared" si="13"/>
        <v>3518625.39</v>
      </c>
      <c r="I68" s="141">
        <f t="shared" si="13"/>
        <v>670492.03</v>
      </c>
      <c r="J68" s="141">
        <f t="shared" si="13"/>
        <v>579698.85</v>
      </c>
      <c r="K68" s="141">
        <f t="shared" si="13"/>
        <v>583175</v>
      </c>
      <c r="L68" s="141">
        <f t="shared" si="13"/>
        <v>571831</v>
      </c>
      <c r="M68" s="141">
        <f t="shared" si="13"/>
        <v>538331</v>
      </c>
      <c r="N68" s="141">
        <f t="shared" si="13"/>
        <v>620531</v>
      </c>
      <c r="O68" s="141">
        <f t="shared" si="13"/>
        <v>655233.64</v>
      </c>
      <c r="P68" s="142">
        <f t="shared" si="13"/>
        <v>620977</v>
      </c>
    </row>
    <row r="69" spans="1:16" ht="21.75" customHeight="1">
      <c r="A69" s="32" t="s">
        <v>32</v>
      </c>
      <c r="B69" s="36"/>
      <c r="C69" s="92" t="s">
        <v>69</v>
      </c>
      <c r="D69" s="126">
        <f t="shared" si="12"/>
        <v>10581160</v>
      </c>
      <c r="E69" s="191">
        <v>203105.88</v>
      </c>
      <c r="F69" s="191">
        <v>1404117.14</v>
      </c>
      <c r="G69" s="191">
        <v>788345.07</v>
      </c>
      <c r="H69" s="191">
        <v>3496444.39</v>
      </c>
      <c r="I69" s="191">
        <v>648311.03</v>
      </c>
      <c r="J69" s="191">
        <v>552309.85</v>
      </c>
      <c r="K69" s="191">
        <v>553463</v>
      </c>
      <c r="L69" s="191">
        <v>557463</v>
      </c>
      <c r="M69" s="191">
        <v>523963</v>
      </c>
      <c r="N69" s="191">
        <v>606163</v>
      </c>
      <c r="O69" s="191">
        <v>640865.64</v>
      </c>
      <c r="P69" s="192">
        <v>606609</v>
      </c>
    </row>
    <row r="70" spans="1:16" ht="26.25" customHeight="1" thickBot="1">
      <c r="A70" s="37" t="s">
        <v>39</v>
      </c>
      <c r="B70" s="36"/>
      <c r="C70" s="92" t="s">
        <v>38</v>
      </c>
      <c r="D70" s="126">
        <f t="shared" si="12"/>
        <v>239852.84</v>
      </c>
      <c r="E70" s="191">
        <v>3747.12</v>
      </c>
      <c r="F70" s="191">
        <v>22181</v>
      </c>
      <c r="G70" s="191">
        <v>40621.72</v>
      </c>
      <c r="H70" s="191">
        <v>22181</v>
      </c>
      <c r="I70" s="191">
        <v>22181</v>
      </c>
      <c r="J70" s="191">
        <v>27389</v>
      </c>
      <c r="K70" s="191">
        <v>29712</v>
      </c>
      <c r="L70" s="191">
        <v>14368</v>
      </c>
      <c r="M70" s="191">
        <v>14368</v>
      </c>
      <c r="N70" s="191">
        <v>14368</v>
      </c>
      <c r="O70" s="191">
        <v>14368</v>
      </c>
      <c r="P70" s="192">
        <v>14368</v>
      </c>
    </row>
    <row r="71" spans="1:16" ht="69.75" customHeight="1" thickBot="1">
      <c r="A71" s="31" t="s">
        <v>76</v>
      </c>
      <c r="B71" s="32"/>
      <c r="C71" s="92"/>
      <c r="D71" s="137">
        <f t="shared" si="12"/>
        <v>12715958.530000001</v>
      </c>
      <c r="E71" s="50">
        <f>E72+E73+E74</f>
        <v>900421.27</v>
      </c>
      <c r="F71" s="50">
        <f aca="true" t="shared" si="14" ref="F71:P71">F72+F73+F74</f>
        <v>1774712.44</v>
      </c>
      <c r="G71" s="50">
        <f t="shared" si="14"/>
        <v>2024490.25</v>
      </c>
      <c r="H71" s="50">
        <f t="shared" si="14"/>
        <v>1648433</v>
      </c>
      <c r="I71" s="50">
        <f t="shared" si="14"/>
        <v>892815</v>
      </c>
      <c r="J71" s="50">
        <f t="shared" si="14"/>
        <v>921300.5</v>
      </c>
      <c r="K71" s="50">
        <f t="shared" si="14"/>
        <v>849738.42</v>
      </c>
      <c r="L71" s="50">
        <f t="shared" si="14"/>
        <v>811225.94</v>
      </c>
      <c r="M71" s="50">
        <f t="shared" si="14"/>
        <v>779130.58</v>
      </c>
      <c r="N71" s="50">
        <f t="shared" si="14"/>
        <v>1001822.61</v>
      </c>
      <c r="O71" s="50">
        <f t="shared" si="14"/>
        <v>650025.79</v>
      </c>
      <c r="P71" s="50">
        <f t="shared" si="14"/>
        <v>461842.73</v>
      </c>
    </row>
    <row r="72" spans="1:16" ht="26.25" customHeight="1">
      <c r="A72" s="32" t="s">
        <v>32</v>
      </c>
      <c r="B72" s="36"/>
      <c r="C72" s="92" t="s">
        <v>69</v>
      </c>
      <c r="D72" s="126">
        <f t="shared" si="12"/>
        <v>11996400</v>
      </c>
      <c r="E72" s="191">
        <v>847006.27</v>
      </c>
      <c r="F72" s="191">
        <v>1721297.44</v>
      </c>
      <c r="G72" s="191">
        <v>1971075.25</v>
      </c>
      <c r="H72" s="191">
        <v>1595018</v>
      </c>
      <c r="I72" s="191">
        <v>839400</v>
      </c>
      <c r="J72" s="191">
        <v>867885.5</v>
      </c>
      <c r="K72" s="191">
        <v>773938.42</v>
      </c>
      <c r="L72" s="191">
        <v>735425.94</v>
      </c>
      <c r="M72" s="191">
        <v>725715.58</v>
      </c>
      <c r="N72" s="191">
        <v>948407.61</v>
      </c>
      <c r="O72" s="191">
        <v>574059.79</v>
      </c>
      <c r="P72" s="192">
        <v>397170.2</v>
      </c>
    </row>
    <row r="73" spans="1:16" ht="26.25" customHeight="1">
      <c r="A73" s="37" t="s">
        <v>39</v>
      </c>
      <c r="B73" s="36"/>
      <c r="C73" s="92" t="s">
        <v>38</v>
      </c>
      <c r="D73" s="126">
        <f t="shared" si="12"/>
        <v>719558.53</v>
      </c>
      <c r="E73" s="191">
        <v>53415</v>
      </c>
      <c r="F73" s="191">
        <v>53415</v>
      </c>
      <c r="G73" s="191">
        <v>53415</v>
      </c>
      <c r="H73" s="191">
        <v>53415</v>
      </c>
      <c r="I73" s="191">
        <v>53415</v>
      </c>
      <c r="J73" s="191">
        <v>53415</v>
      </c>
      <c r="K73" s="191">
        <v>75800</v>
      </c>
      <c r="L73" s="191">
        <v>75800</v>
      </c>
      <c r="M73" s="191">
        <v>53415</v>
      </c>
      <c r="N73" s="191">
        <v>53415</v>
      </c>
      <c r="O73" s="191">
        <v>75966</v>
      </c>
      <c r="P73" s="192">
        <v>64672.53</v>
      </c>
    </row>
    <row r="74" spans="1:16" ht="26.25" customHeight="1" thickBot="1">
      <c r="A74" s="11" t="s">
        <v>33</v>
      </c>
      <c r="B74" s="32"/>
      <c r="C74" s="92" t="s">
        <v>37</v>
      </c>
      <c r="D74" s="126">
        <f t="shared" si="12"/>
        <v>0</v>
      </c>
      <c r="E74" s="34">
        <v>0</v>
      </c>
      <c r="F74" s="34">
        <v>0</v>
      </c>
      <c r="G74" s="34">
        <v>0</v>
      </c>
      <c r="H74" s="34"/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</row>
    <row r="75" spans="1:16" ht="75" customHeight="1" thickBot="1">
      <c r="A75" s="31" t="s">
        <v>77</v>
      </c>
      <c r="B75" s="32"/>
      <c r="C75" s="92"/>
      <c r="D75" s="137">
        <f>SUM(D76:D78)</f>
        <v>8324074.44</v>
      </c>
      <c r="E75" s="107">
        <f aca="true" t="shared" si="15" ref="E75:P75">E76+E77</f>
        <v>61696.83</v>
      </c>
      <c r="F75" s="107">
        <f t="shared" si="15"/>
        <v>635801.85</v>
      </c>
      <c r="G75" s="107">
        <f t="shared" si="15"/>
        <v>698789.52</v>
      </c>
      <c r="H75" s="107">
        <f t="shared" si="15"/>
        <v>461621.2</v>
      </c>
      <c r="I75" s="107">
        <f t="shared" si="15"/>
        <v>1477639.89</v>
      </c>
      <c r="J75" s="107">
        <f t="shared" si="15"/>
        <v>560763.2</v>
      </c>
      <c r="K75" s="107">
        <f t="shared" si="15"/>
        <v>719659.2</v>
      </c>
      <c r="L75" s="107">
        <f t="shared" si="15"/>
        <v>625212.88</v>
      </c>
      <c r="M75" s="107">
        <f t="shared" si="15"/>
        <v>431041.2</v>
      </c>
      <c r="N75" s="107">
        <f t="shared" si="15"/>
        <v>477857.78</v>
      </c>
      <c r="O75" s="107">
        <f t="shared" si="15"/>
        <v>413647.36</v>
      </c>
      <c r="P75" s="108">
        <f t="shared" si="15"/>
        <v>1045251.9299999999</v>
      </c>
    </row>
    <row r="76" spans="1:16" ht="26.25" customHeight="1">
      <c r="A76" s="32" t="s">
        <v>32</v>
      </c>
      <c r="B76" s="36"/>
      <c r="C76" s="92" t="s">
        <v>69</v>
      </c>
      <c r="D76" s="126">
        <f>SUM(E76:P76)</f>
        <v>7369130.000000001</v>
      </c>
      <c r="E76" s="191">
        <v>61696.83</v>
      </c>
      <c r="F76" s="191">
        <v>616581.85</v>
      </c>
      <c r="G76" s="191">
        <v>673869.52</v>
      </c>
      <c r="H76" s="191">
        <v>443401.2</v>
      </c>
      <c r="I76" s="191">
        <v>1459419.89</v>
      </c>
      <c r="J76" s="191">
        <v>542543.2</v>
      </c>
      <c r="K76" s="191">
        <v>683199.2</v>
      </c>
      <c r="L76" s="191">
        <v>614792.88</v>
      </c>
      <c r="M76" s="191">
        <v>412821.2</v>
      </c>
      <c r="N76" s="191">
        <v>458137.78</v>
      </c>
      <c r="O76" s="191">
        <v>390217.36</v>
      </c>
      <c r="P76" s="192">
        <v>1012449.09</v>
      </c>
    </row>
    <row r="77" spans="1:16" ht="26.25" customHeight="1">
      <c r="A77" s="37" t="s">
        <v>39</v>
      </c>
      <c r="B77" s="36"/>
      <c r="C77" s="92" t="s">
        <v>38</v>
      </c>
      <c r="D77" s="126">
        <f>SUM(E77:P77)</f>
        <v>239852.84</v>
      </c>
      <c r="E77" s="191">
        <v>0</v>
      </c>
      <c r="F77" s="191">
        <v>19220</v>
      </c>
      <c r="G77" s="191">
        <v>24920</v>
      </c>
      <c r="H77" s="191">
        <v>18220</v>
      </c>
      <c r="I77" s="191">
        <v>18220</v>
      </c>
      <c r="J77" s="191">
        <v>18220</v>
      </c>
      <c r="K77" s="191">
        <v>36460</v>
      </c>
      <c r="L77" s="191">
        <v>10420</v>
      </c>
      <c r="M77" s="191">
        <v>18220</v>
      </c>
      <c r="N77" s="191">
        <v>19720</v>
      </c>
      <c r="O77" s="191">
        <v>23430</v>
      </c>
      <c r="P77" s="192">
        <v>32802.84</v>
      </c>
    </row>
    <row r="78" spans="1:16" ht="26.25" customHeight="1" thickBot="1">
      <c r="A78" s="11" t="s">
        <v>33</v>
      </c>
      <c r="B78" s="32"/>
      <c r="C78" s="92" t="s">
        <v>37</v>
      </c>
      <c r="D78" s="126">
        <f>SUM(E78:P78)</f>
        <v>715091.6</v>
      </c>
      <c r="E78" s="193">
        <v>0</v>
      </c>
      <c r="F78" s="193">
        <v>0</v>
      </c>
      <c r="G78" s="193">
        <v>0</v>
      </c>
      <c r="H78" s="193">
        <v>0</v>
      </c>
      <c r="I78" s="193">
        <v>715091.6</v>
      </c>
      <c r="J78" s="193">
        <v>0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4">
        <v>0</v>
      </c>
    </row>
    <row r="79" spans="1:16" ht="74.25" customHeight="1" thickBot="1">
      <c r="A79" s="31" t="s">
        <v>78</v>
      </c>
      <c r="B79" s="32"/>
      <c r="C79" s="92"/>
      <c r="D79" s="137">
        <f>SUM(D80:D82)</f>
        <v>5071426.42</v>
      </c>
      <c r="E79" s="50">
        <f aca="true" t="shared" si="16" ref="E79:P79">E80+E81</f>
        <v>60008.5</v>
      </c>
      <c r="F79" s="50">
        <f t="shared" si="16"/>
        <v>291723.82</v>
      </c>
      <c r="G79" s="50">
        <f t="shared" si="16"/>
        <v>376449.65</v>
      </c>
      <c r="H79" s="50">
        <f t="shared" si="16"/>
        <v>295092</v>
      </c>
      <c r="I79" s="50">
        <f t="shared" si="16"/>
        <v>406020</v>
      </c>
      <c r="J79" s="50">
        <f t="shared" si="16"/>
        <v>410490</v>
      </c>
      <c r="K79" s="50">
        <f t="shared" si="16"/>
        <v>910549.34</v>
      </c>
      <c r="L79" s="50">
        <f t="shared" si="16"/>
        <v>601490</v>
      </c>
      <c r="M79" s="50">
        <f t="shared" si="16"/>
        <v>587070</v>
      </c>
      <c r="N79" s="50">
        <f t="shared" si="16"/>
        <v>415417</v>
      </c>
      <c r="O79" s="50">
        <f t="shared" si="16"/>
        <v>272800</v>
      </c>
      <c r="P79" s="51">
        <f t="shared" si="16"/>
        <v>444316.11</v>
      </c>
    </row>
    <row r="80" spans="1:16" ht="26.25" customHeight="1">
      <c r="A80" s="32" t="s">
        <v>32</v>
      </c>
      <c r="B80" s="36"/>
      <c r="C80" s="92" t="s">
        <v>69</v>
      </c>
      <c r="D80" s="126">
        <f>SUM(E80:P80)</f>
        <v>4951500</v>
      </c>
      <c r="E80" s="191">
        <v>58120.19</v>
      </c>
      <c r="F80" s="191">
        <v>281073.82</v>
      </c>
      <c r="G80" s="191">
        <v>368099.65</v>
      </c>
      <c r="H80" s="191">
        <v>285592</v>
      </c>
      <c r="I80" s="191">
        <v>397820</v>
      </c>
      <c r="J80" s="191">
        <v>400840</v>
      </c>
      <c r="K80" s="191">
        <v>886849.34</v>
      </c>
      <c r="L80" s="191">
        <v>599090</v>
      </c>
      <c r="M80" s="191">
        <v>578920</v>
      </c>
      <c r="N80" s="191">
        <v>406767</v>
      </c>
      <c r="O80" s="191">
        <v>263750</v>
      </c>
      <c r="P80" s="192">
        <v>424578</v>
      </c>
    </row>
    <row r="81" spans="1:16" ht="26.25" customHeight="1">
      <c r="A81" s="37" t="s">
        <v>39</v>
      </c>
      <c r="B81" s="36"/>
      <c r="C81" s="92" t="s">
        <v>38</v>
      </c>
      <c r="D81" s="126">
        <f>SUM(E81:P81)</f>
        <v>119926.42</v>
      </c>
      <c r="E81" s="191">
        <v>1888.31</v>
      </c>
      <c r="F81" s="191">
        <v>10650</v>
      </c>
      <c r="G81" s="191">
        <v>8350</v>
      </c>
      <c r="H81" s="191">
        <v>9500</v>
      </c>
      <c r="I81" s="191">
        <v>8200</v>
      </c>
      <c r="J81" s="191">
        <v>9650</v>
      </c>
      <c r="K81" s="191">
        <v>23700</v>
      </c>
      <c r="L81" s="191">
        <v>2400</v>
      </c>
      <c r="M81" s="191">
        <v>8150</v>
      </c>
      <c r="N81" s="191">
        <v>8650</v>
      </c>
      <c r="O81" s="191">
        <v>9050</v>
      </c>
      <c r="P81" s="192">
        <v>19738.11</v>
      </c>
    </row>
    <row r="82" spans="1:16" ht="26.25" customHeight="1" thickBot="1">
      <c r="A82" s="11" t="s">
        <v>33</v>
      </c>
      <c r="B82" s="32"/>
      <c r="C82" s="92" t="s">
        <v>37</v>
      </c>
      <c r="D82" s="126">
        <f>SUM(E82:P82)</f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/>
      <c r="M82" s="34">
        <v>0</v>
      </c>
      <c r="N82" s="34">
        <v>0</v>
      </c>
      <c r="O82" s="34">
        <v>0</v>
      </c>
      <c r="P82" s="34">
        <v>0</v>
      </c>
    </row>
    <row r="83" spans="1:16" s="135" customFormat="1" ht="71.25" customHeight="1" thickBot="1">
      <c r="A83" s="104" t="s">
        <v>80</v>
      </c>
      <c r="B83" s="105"/>
      <c r="C83" s="106"/>
      <c r="D83" s="129">
        <f>SUM(D84:D86)</f>
        <v>4915436.42</v>
      </c>
      <c r="E83" s="107">
        <f aca="true" t="shared" si="17" ref="E83:P83">E84+E85</f>
        <v>76779.72</v>
      </c>
      <c r="F83" s="107">
        <f t="shared" si="17"/>
        <v>474137</v>
      </c>
      <c r="G83" s="107">
        <f t="shared" si="17"/>
        <v>673049.58</v>
      </c>
      <c r="H83" s="107">
        <f t="shared" si="17"/>
        <v>355050</v>
      </c>
      <c r="I83" s="107">
        <f t="shared" si="17"/>
        <v>637425</v>
      </c>
      <c r="J83" s="107">
        <f t="shared" si="17"/>
        <v>628981</v>
      </c>
      <c r="K83" s="107">
        <f t="shared" si="17"/>
        <v>331056</v>
      </c>
      <c r="L83" s="107">
        <f t="shared" si="17"/>
        <v>340926.42</v>
      </c>
      <c r="M83" s="107">
        <f t="shared" si="17"/>
        <v>330850</v>
      </c>
      <c r="N83" s="107">
        <f t="shared" si="17"/>
        <v>397664</v>
      </c>
      <c r="O83" s="107">
        <f t="shared" si="17"/>
        <v>315890</v>
      </c>
      <c r="P83" s="108">
        <f t="shared" si="17"/>
        <v>353627.7</v>
      </c>
    </row>
    <row r="84" spans="1:16" ht="26.25" customHeight="1">
      <c r="A84" s="32" t="s">
        <v>32</v>
      </c>
      <c r="B84" s="36"/>
      <c r="C84" s="92" t="s">
        <v>69</v>
      </c>
      <c r="D84" s="126">
        <f>SUM(E84:P84)</f>
        <v>4795510</v>
      </c>
      <c r="E84" s="191">
        <v>74891.41</v>
      </c>
      <c r="F84" s="191">
        <v>463487</v>
      </c>
      <c r="G84" s="191">
        <v>664699.58</v>
      </c>
      <c r="H84" s="191">
        <v>345550</v>
      </c>
      <c r="I84" s="191">
        <v>629225</v>
      </c>
      <c r="J84" s="191">
        <v>619081</v>
      </c>
      <c r="K84" s="191">
        <v>321706</v>
      </c>
      <c r="L84" s="191">
        <v>331735</v>
      </c>
      <c r="M84" s="191">
        <v>321650</v>
      </c>
      <c r="N84" s="191">
        <v>374164</v>
      </c>
      <c r="O84" s="191">
        <v>302390</v>
      </c>
      <c r="P84" s="192">
        <v>346931.01</v>
      </c>
    </row>
    <row r="85" spans="1:16" ht="26.25" customHeight="1">
      <c r="A85" s="37" t="s">
        <v>39</v>
      </c>
      <c r="B85" s="36"/>
      <c r="C85" s="92" t="s">
        <v>38</v>
      </c>
      <c r="D85" s="126">
        <f>SUM(E85:P85)</f>
        <v>119926.42</v>
      </c>
      <c r="E85" s="191">
        <v>1888.31</v>
      </c>
      <c r="F85" s="191">
        <v>10650</v>
      </c>
      <c r="G85" s="191">
        <v>8350</v>
      </c>
      <c r="H85" s="191">
        <v>9500</v>
      </c>
      <c r="I85" s="191">
        <v>8200</v>
      </c>
      <c r="J85" s="191">
        <v>9900</v>
      </c>
      <c r="K85" s="191">
        <v>9350</v>
      </c>
      <c r="L85" s="191">
        <v>9191.42</v>
      </c>
      <c r="M85" s="191">
        <v>9200</v>
      </c>
      <c r="N85" s="191">
        <v>23500</v>
      </c>
      <c r="O85" s="191">
        <v>13500</v>
      </c>
      <c r="P85" s="192">
        <v>6696.69</v>
      </c>
    </row>
    <row r="86" spans="1:16" ht="26.25" customHeight="1" thickBot="1">
      <c r="A86" s="11" t="s">
        <v>33</v>
      </c>
      <c r="B86" s="32"/>
      <c r="C86" s="92" t="s">
        <v>37</v>
      </c>
      <c r="D86" s="126">
        <f>SUM(E86:P86)</f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/>
      <c r="M86" s="34">
        <v>0</v>
      </c>
      <c r="N86" s="34">
        <v>0</v>
      </c>
      <c r="O86" s="34">
        <v>0</v>
      </c>
      <c r="P86" s="34">
        <v>0</v>
      </c>
    </row>
    <row r="87" spans="1:16" ht="70.5" customHeight="1" thickBot="1">
      <c r="A87" s="31" t="s">
        <v>79</v>
      </c>
      <c r="B87" s="32"/>
      <c r="C87" s="92"/>
      <c r="D87" s="137">
        <f>SUM(D88:D90)</f>
        <v>8721202.84</v>
      </c>
      <c r="E87" s="50">
        <f aca="true" t="shared" si="18" ref="E87:P87">E88+E89</f>
        <v>177964.87</v>
      </c>
      <c r="F87" s="50">
        <f t="shared" si="18"/>
        <v>724254.33</v>
      </c>
      <c r="G87" s="50">
        <f t="shared" si="18"/>
        <v>620910.7</v>
      </c>
      <c r="H87" s="50">
        <f t="shared" si="18"/>
        <v>825584.1799999999</v>
      </c>
      <c r="I87" s="50">
        <f t="shared" si="18"/>
        <v>918249.9500000001</v>
      </c>
      <c r="J87" s="50">
        <f t="shared" si="18"/>
        <v>460163.96</v>
      </c>
      <c r="K87" s="50">
        <f t="shared" si="18"/>
        <v>1050656.3900000001</v>
      </c>
      <c r="L87" s="50">
        <f t="shared" si="18"/>
        <v>1207804.33</v>
      </c>
      <c r="M87" s="50">
        <f t="shared" si="18"/>
        <v>612965.81</v>
      </c>
      <c r="N87" s="50">
        <f t="shared" si="18"/>
        <v>884444.76</v>
      </c>
      <c r="O87" s="50">
        <f t="shared" si="18"/>
        <v>512000.32</v>
      </c>
      <c r="P87" s="51">
        <f t="shared" si="18"/>
        <v>726203.24</v>
      </c>
    </row>
    <row r="88" spans="1:16" ht="26.25" customHeight="1">
      <c r="A88" s="32" t="s">
        <v>32</v>
      </c>
      <c r="B88" s="32"/>
      <c r="C88" s="92" t="s">
        <v>69</v>
      </c>
      <c r="D88" s="126">
        <f>SUM(E88:P88)</f>
        <v>8481350</v>
      </c>
      <c r="E88" s="191">
        <v>174188.24</v>
      </c>
      <c r="F88" s="191">
        <v>702469.5</v>
      </c>
      <c r="G88" s="191">
        <v>603989.86</v>
      </c>
      <c r="H88" s="191">
        <v>806537.32</v>
      </c>
      <c r="I88" s="191">
        <v>902810.89</v>
      </c>
      <c r="J88" s="191">
        <v>440094.89</v>
      </c>
      <c r="K88" s="191">
        <v>1031910.18</v>
      </c>
      <c r="L88" s="191">
        <v>1178204.33</v>
      </c>
      <c r="M88" s="191">
        <v>594765.81</v>
      </c>
      <c r="N88" s="191">
        <v>866059.33</v>
      </c>
      <c r="O88" s="191">
        <v>491385.32</v>
      </c>
      <c r="P88" s="192">
        <v>688934.33</v>
      </c>
    </row>
    <row r="89" spans="1:16" ht="26.25" customHeight="1" thickBot="1">
      <c r="A89" s="37" t="s">
        <v>39</v>
      </c>
      <c r="B89" s="32"/>
      <c r="C89" s="92" t="s">
        <v>38</v>
      </c>
      <c r="D89" s="126">
        <f>SUM(E89:P89)</f>
        <v>239852.84</v>
      </c>
      <c r="E89" s="193">
        <v>3776.63</v>
      </c>
      <c r="F89" s="193">
        <v>21784.83</v>
      </c>
      <c r="G89" s="193">
        <v>16920.84</v>
      </c>
      <c r="H89" s="193">
        <v>19046.86</v>
      </c>
      <c r="I89" s="193">
        <v>15439.06</v>
      </c>
      <c r="J89" s="193">
        <v>20069.07</v>
      </c>
      <c r="K89" s="193">
        <v>18746.21</v>
      </c>
      <c r="L89" s="193">
        <v>29600</v>
      </c>
      <c r="M89" s="193">
        <v>18200</v>
      </c>
      <c r="N89" s="193">
        <v>18385.43</v>
      </c>
      <c r="O89" s="193">
        <v>20615</v>
      </c>
      <c r="P89" s="194">
        <v>37268.91</v>
      </c>
    </row>
    <row r="90" spans="1:16" ht="26.25" customHeight="1">
      <c r="A90" s="32" t="s">
        <v>33</v>
      </c>
      <c r="B90" s="32"/>
      <c r="C90" s="92" t="s">
        <v>37</v>
      </c>
      <c r="D90" s="126">
        <f>SUM(E90:P90)</f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/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</row>
    <row r="91" spans="1:16" s="28" customFormat="1" ht="20.25" customHeight="1" thickBot="1">
      <c r="A91" s="26"/>
      <c r="B91" s="27"/>
      <c r="C91" s="93"/>
      <c r="D91" s="94"/>
      <c r="E91" s="94">
        <f aca="true" t="shared" si="19" ref="E91:P91">E65+E58+E55+E50+E48+E44+E42</f>
        <v>14686392.770000001</v>
      </c>
      <c r="F91" s="94">
        <f t="shared" si="19"/>
        <v>45468721.449999996</v>
      </c>
      <c r="G91" s="94">
        <f t="shared" si="19"/>
        <v>45294965.42</v>
      </c>
      <c r="H91" s="94">
        <f t="shared" si="19"/>
        <v>47840084.62</v>
      </c>
      <c r="I91" s="94">
        <f t="shared" si="19"/>
        <v>41962644.260000005</v>
      </c>
      <c r="J91" s="94">
        <f t="shared" si="19"/>
        <v>36826792.56</v>
      </c>
      <c r="K91" s="94">
        <f t="shared" si="19"/>
        <v>34316318.64</v>
      </c>
      <c r="L91" s="94">
        <f t="shared" si="19"/>
        <v>27201554.07</v>
      </c>
      <c r="M91" s="94">
        <f t="shared" si="19"/>
        <v>32293725.810000002</v>
      </c>
      <c r="N91" s="94">
        <f t="shared" si="19"/>
        <v>34251159.5</v>
      </c>
      <c r="O91" s="94">
        <f t="shared" si="19"/>
        <v>34223957.36</v>
      </c>
      <c r="P91" s="94">
        <f t="shared" si="19"/>
        <v>40070693.54</v>
      </c>
    </row>
    <row r="92" spans="1:16" s="25" customFormat="1" ht="20.25" customHeight="1" thickBot="1">
      <c r="A92" s="23"/>
      <c r="B92" s="24"/>
      <c r="C92" s="95"/>
      <c r="D92" s="130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7"/>
    </row>
    <row r="93" spans="1:17" ht="16.5" thickBot="1">
      <c r="A93" s="112" t="s">
        <v>29</v>
      </c>
      <c r="B93" s="113" t="s">
        <v>22</v>
      </c>
      <c r="C93" s="114" t="s">
        <v>22</v>
      </c>
      <c r="D93" s="98">
        <f>D87+D83+D79+D75+D71+D68+D64+D60+D57+D54+D52+D49+D47+D43+D41+D66</f>
        <v>1192115436.55</v>
      </c>
      <c r="E93" s="115">
        <f aca="true" t="shared" si="20" ref="E93:P93">E41+E43+E47+E49+E54+E57+E60+E64</f>
        <v>53933140.20999999</v>
      </c>
      <c r="F93" s="115">
        <f t="shared" si="20"/>
        <v>117151749.4</v>
      </c>
      <c r="G93" s="115">
        <f t="shared" si="20"/>
        <v>109190257.58000001</v>
      </c>
      <c r="H93" s="115">
        <f t="shared" si="20"/>
        <v>123421543.35999998</v>
      </c>
      <c r="I93" s="115">
        <f t="shared" si="20"/>
        <v>121390215.88000001</v>
      </c>
      <c r="J93" s="115">
        <f t="shared" si="20"/>
        <v>129996510.69</v>
      </c>
      <c r="K93" s="115">
        <f t="shared" si="20"/>
        <v>97655294.37</v>
      </c>
      <c r="L93" s="115">
        <f t="shared" si="20"/>
        <v>68609296.17</v>
      </c>
      <c r="M93" s="115">
        <f t="shared" si="20"/>
        <v>77579130.41</v>
      </c>
      <c r="N93" s="115">
        <f t="shared" si="20"/>
        <v>82116926.69</v>
      </c>
      <c r="O93" s="115">
        <f t="shared" si="20"/>
        <v>80150805.17999999</v>
      </c>
      <c r="P93" s="115">
        <f t="shared" si="20"/>
        <v>77963915.12</v>
      </c>
      <c r="Q93" s="132"/>
    </row>
    <row r="94" spans="1:16" ht="16.5" thickBot="1">
      <c r="A94" s="205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7"/>
    </row>
    <row r="95" spans="1:16" ht="16.5" thickBot="1">
      <c r="A95" s="116"/>
      <c r="B95" s="117"/>
      <c r="C95" s="118"/>
      <c r="D95" s="119"/>
      <c r="E95" s="48"/>
      <c r="F95" s="48"/>
      <c r="G95" s="48"/>
      <c r="H95" s="48"/>
      <c r="I95" s="48"/>
      <c r="J95" s="48"/>
      <c r="K95" s="48"/>
      <c r="L95" s="119"/>
      <c r="M95" s="119"/>
      <c r="N95" s="48"/>
      <c r="O95" s="48"/>
      <c r="P95" s="48"/>
    </row>
    <row r="96" spans="1:16" ht="16.5" thickBot="1">
      <c r="A96" s="116"/>
      <c r="B96" s="117"/>
      <c r="C96" s="118"/>
      <c r="D96" s="119"/>
      <c r="E96" s="48"/>
      <c r="F96" s="48"/>
      <c r="G96" s="48"/>
      <c r="H96" s="48"/>
      <c r="I96" s="48"/>
      <c r="J96" s="48"/>
      <c r="K96" s="48"/>
      <c r="L96" s="119"/>
      <c r="M96" s="119"/>
      <c r="N96" s="48"/>
      <c r="O96" s="48"/>
      <c r="P96" s="48"/>
    </row>
    <row r="97" spans="1:16" ht="16.5" thickBot="1">
      <c r="A97" s="116"/>
      <c r="B97" s="117"/>
      <c r="C97" s="118"/>
      <c r="D97" s="119"/>
      <c r="E97" s="48"/>
      <c r="F97" s="48"/>
      <c r="G97" s="48"/>
      <c r="H97" s="48"/>
      <c r="I97" s="48"/>
      <c r="J97" s="48"/>
      <c r="K97" s="48"/>
      <c r="L97" s="119"/>
      <c r="M97" s="119"/>
      <c r="N97" s="48"/>
      <c r="O97" s="48"/>
      <c r="P97" s="48"/>
    </row>
    <row r="98" spans="1:16" ht="16.5" thickBot="1">
      <c r="A98" s="116" t="s">
        <v>30</v>
      </c>
      <c r="B98" s="120" t="s">
        <v>22</v>
      </c>
      <c r="C98" s="118" t="s">
        <v>22</v>
      </c>
      <c r="D98" s="119"/>
      <c r="E98" s="48"/>
      <c r="F98" s="48"/>
      <c r="G98" s="48"/>
      <c r="H98" s="48"/>
      <c r="I98" s="48"/>
      <c r="J98" s="48"/>
      <c r="K98" s="48"/>
      <c r="L98" s="119"/>
      <c r="M98" s="119"/>
      <c r="N98" s="48"/>
      <c r="O98" s="48"/>
      <c r="P98" s="48"/>
    </row>
    <row r="99" spans="1:16" ht="14.25" customHeight="1" thickBot="1">
      <c r="A99" s="116" t="s">
        <v>31</v>
      </c>
      <c r="B99" s="120" t="s">
        <v>22</v>
      </c>
      <c r="C99" s="118" t="s">
        <v>22</v>
      </c>
      <c r="D99" s="48">
        <f aca="true" t="shared" si="21" ref="D99:P99">D93+D98</f>
        <v>1192115436.55</v>
      </c>
      <c r="E99" s="48">
        <f t="shared" si="21"/>
        <v>53933140.20999999</v>
      </c>
      <c r="F99" s="48">
        <f t="shared" si="21"/>
        <v>117151749.4</v>
      </c>
      <c r="G99" s="48">
        <f t="shared" si="21"/>
        <v>109190257.58000001</v>
      </c>
      <c r="H99" s="48">
        <f t="shared" si="21"/>
        <v>123421543.35999998</v>
      </c>
      <c r="I99" s="48">
        <f t="shared" si="21"/>
        <v>121390215.88000001</v>
      </c>
      <c r="J99" s="48">
        <f t="shared" si="21"/>
        <v>129996510.69</v>
      </c>
      <c r="K99" s="48">
        <f t="shared" si="21"/>
        <v>97655294.37</v>
      </c>
      <c r="L99" s="119">
        <f t="shared" si="21"/>
        <v>68609296.17</v>
      </c>
      <c r="M99" s="119">
        <f t="shared" si="21"/>
        <v>77579130.41</v>
      </c>
      <c r="N99" s="48">
        <f t="shared" si="21"/>
        <v>82116926.69</v>
      </c>
      <c r="O99" s="48">
        <f t="shared" si="21"/>
        <v>80150805.17999999</v>
      </c>
      <c r="P99" s="48">
        <f t="shared" si="21"/>
        <v>77963915.12</v>
      </c>
    </row>
    <row r="100" spans="1:16" ht="14.25" customHeight="1">
      <c r="A100" s="12"/>
      <c r="B100" s="136"/>
      <c r="C100" s="99"/>
      <c r="E100" s="100"/>
      <c r="F100" s="100"/>
      <c r="G100" s="100"/>
      <c r="H100" s="100"/>
      <c r="I100" s="100"/>
      <c r="J100" s="100"/>
      <c r="K100" s="100"/>
      <c r="N100" s="100"/>
      <c r="O100" s="100"/>
      <c r="P100" s="100"/>
    </row>
    <row r="101" spans="1:16" ht="19.5" customHeight="1" hidden="1">
      <c r="A101" s="2"/>
      <c r="D101" s="124">
        <f aca="true" t="shared" si="22" ref="D101:P101">D33-D93</f>
        <v>-461393.120000124</v>
      </c>
      <c r="E101" s="101">
        <f t="shared" si="22"/>
        <v>11497264.530000001</v>
      </c>
      <c r="F101" s="101">
        <f t="shared" si="22"/>
        <v>-27051992.820000008</v>
      </c>
      <c r="G101" s="101">
        <f t="shared" si="22"/>
        <v>9826792.329999983</v>
      </c>
      <c r="H101" s="101">
        <f t="shared" si="22"/>
        <v>-3458538.6899999827</v>
      </c>
      <c r="I101" s="101">
        <f t="shared" si="22"/>
        <v>-11483945.600000009</v>
      </c>
      <c r="J101" s="101">
        <f t="shared" si="22"/>
        <v>-3260554.799999982</v>
      </c>
      <c r="K101" s="101">
        <f t="shared" si="22"/>
        <v>9212282.939999998</v>
      </c>
      <c r="L101" s="102">
        <f t="shared" si="22"/>
        <v>11761847.219999999</v>
      </c>
      <c r="M101" s="102">
        <f t="shared" si="22"/>
        <v>3479017.730000004</v>
      </c>
      <c r="N101" s="101">
        <f t="shared" si="22"/>
        <v>15599730.840000004</v>
      </c>
      <c r="O101" s="101">
        <f t="shared" si="22"/>
        <v>13447415.960000008</v>
      </c>
      <c r="P101" s="101">
        <f t="shared" si="22"/>
        <v>22582168.730000004</v>
      </c>
    </row>
    <row r="102" spans="1:16" ht="15.75">
      <c r="A102" s="2"/>
      <c r="B102" s="2"/>
      <c r="C102" s="121"/>
      <c r="D102" s="131"/>
      <c r="E102" s="121"/>
      <c r="F102" s="121"/>
      <c r="G102" s="121"/>
      <c r="H102" s="121"/>
      <c r="I102" s="121"/>
      <c r="J102" s="121"/>
      <c r="K102" s="121"/>
      <c r="L102" s="122"/>
      <c r="M102" s="122"/>
      <c r="N102" s="121"/>
      <c r="O102" s="121"/>
      <c r="P102" s="121"/>
    </row>
    <row r="103" spans="1:16" ht="13.5" customHeight="1">
      <c r="A103" s="195" t="s">
        <v>83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22"/>
      <c r="M103" s="122"/>
      <c r="N103" s="121"/>
      <c r="O103" s="121"/>
      <c r="P103" s="121" t="s">
        <v>82</v>
      </c>
    </row>
    <row r="104" spans="1:16" ht="15.75">
      <c r="A104" s="2"/>
      <c r="B104" s="2"/>
      <c r="C104" s="121"/>
      <c r="D104" s="131"/>
      <c r="E104" s="123"/>
      <c r="F104" s="123"/>
      <c r="G104" s="121"/>
      <c r="H104" s="121"/>
      <c r="I104" s="121"/>
      <c r="J104" s="121"/>
      <c r="K104" s="121"/>
      <c r="L104" s="122"/>
      <c r="M104" s="122"/>
      <c r="N104" s="121"/>
      <c r="O104" s="121"/>
      <c r="P104" s="121"/>
    </row>
  </sheetData>
  <sheetProtection/>
  <autoFilter ref="B41:D91"/>
  <mergeCells count="12">
    <mergeCell ref="C3:M3"/>
    <mergeCell ref="B5:B6"/>
    <mergeCell ref="C5:C6"/>
    <mergeCell ref="D5:D6"/>
    <mergeCell ref="E5:P5"/>
    <mergeCell ref="A103:K103"/>
    <mergeCell ref="A13:P13"/>
    <mergeCell ref="A14:P14"/>
    <mergeCell ref="A34:P34"/>
    <mergeCell ref="A39:P39"/>
    <mergeCell ref="A40:P40"/>
    <mergeCell ref="A94:P94"/>
  </mergeCells>
  <printOptions/>
  <pageMargins left="0.15748031496062992" right="0.11811023622047245" top="0.984251968503937" bottom="0.3937007874015748" header="0.5118110236220472" footer="0.5118110236220472"/>
  <pageSetup fitToHeight="3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70" zoomScaleNormal="70" zoomScalePageLayoutView="0" workbookViewId="0" topLeftCell="A91">
      <selection activeCell="A114" sqref="A114"/>
    </sheetView>
  </sheetViews>
  <sheetFormatPr defaultColWidth="8.8515625" defaultRowHeight="12.75"/>
  <cols>
    <col min="1" max="1" width="49.00390625" style="33" customWidth="1"/>
    <col min="2" max="2" width="5.28125" style="33" customWidth="1"/>
    <col min="3" max="3" width="10.8515625" style="44" customWidth="1"/>
    <col min="4" max="4" width="22.57421875" style="124" customWidth="1"/>
    <col min="5" max="5" width="17.28125" style="45" customWidth="1"/>
    <col min="6" max="6" width="17.421875" style="45" customWidth="1"/>
    <col min="7" max="7" width="19.28125" style="45" customWidth="1"/>
    <col min="8" max="8" width="17.00390625" style="45" customWidth="1"/>
    <col min="9" max="9" width="16.7109375" style="45" customWidth="1"/>
    <col min="10" max="10" width="16.421875" style="45" customWidth="1"/>
    <col min="11" max="11" width="17.00390625" style="45" customWidth="1"/>
    <col min="12" max="12" width="16.28125" style="46" customWidth="1"/>
    <col min="13" max="13" width="16.140625" style="46" customWidth="1"/>
    <col min="14" max="14" width="15.7109375" style="45" customWidth="1"/>
    <col min="15" max="15" width="16.7109375" style="45" customWidth="1"/>
    <col min="16" max="16" width="16.8515625" style="45" customWidth="1"/>
    <col min="17" max="17" width="15.57421875" style="33" customWidth="1"/>
    <col min="18" max="18" width="8.8515625" style="33" customWidth="1"/>
    <col min="19" max="19" width="12.7109375" style="33" bestFit="1" customWidth="1"/>
    <col min="20" max="16384" width="8.8515625" style="33" customWidth="1"/>
  </cols>
  <sheetData>
    <row r="1" ht="14.25">
      <c r="A1" s="4"/>
    </row>
    <row r="2" spans="1:16" ht="18.75">
      <c r="A2" s="1" t="s">
        <v>41</v>
      </c>
      <c r="K2" s="208" t="s">
        <v>42</v>
      </c>
      <c r="L2" s="208"/>
      <c r="M2" s="208"/>
      <c r="N2" s="208"/>
      <c r="O2" s="208"/>
      <c r="P2" s="208"/>
    </row>
    <row r="3" spans="1:16" ht="43.5" customHeight="1">
      <c r="A3" s="1"/>
      <c r="K3" s="47"/>
      <c r="L3" s="219" t="s">
        <v>58</v>
      </c>
      <c r="M3" s="219"/>
      <c r="N3" s="219"/>
      <c r="O3" s="219"/>
      <c r="P3" s="219"/>
    </row>
    <row r="4" spans="1:14" ht="38.25" customHeight="1">
      <c r="A4" s="3"/>
      <c r="N4" s="38" t="s">
        <v>51</v>
      </c>
    </row>
    <row r="5" spans="1:14" ht="18.75">
      <c r="A5" s="3"/>
      <c r="N5" s="38" t="s">
        <v>0</v>
      </c>
    </row>
    <row r="6" ht="14.25">
      <c r="A6" s="5"/>
    </row>
    <row r="7" ht="18.75">
      <c r="M7" s="39">
        <v>44571</v>
      </c>
    </row>
    <row r="8" ht="18.75">
      <c r="M8" s="40" t="s">
        <v>1</v>
      </c>
    </row>
    <row r="9" ht="14.25">
      <c r="A9" s="6"/>
    </row>
    <row r="10" spans="3:13" ht="18.75">
      <c r="C10" s="208" t="s">
        <v>84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</row>
    <row r="11" ht="19.5" thickBot="1">
      <c r="P11" s="38" t="s">
        <v>2</v>
      </c>
    </row>
    <row r="12" spans="1:16" ht="60.75" customHeight="1" thickBot="1">
      <c r="A12" s="7" t="s">
        <v>3</v>
      </c>
      <c r="B12" s="210" t="s">
        <v>5</v>
      </c>
      <c r="C12" s="212" t="s">
        <v>6</v>
      </c>
      <c r="D12" s="214" t="s">
        <v>7</v>
      </c>
      <c r="E12" s="216" t="s">
        <v>8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8"/>
    </row>
    <row r="13" spans="1:16" ht="47.25" customHeight="1" thickBot="1">
      <c r="A13" s="8" t="s">
        <v>4</v>
      </c>
      <c r="B13" s="211"/>
      <c r="C13" s="213"/>
      <c r="D13" s="215"/>
      <c r="E13" s="41" t="s">
        <v>9</v>
      </c>
      <c r="F13" s="41" t="s">
        <v>10</v>
      </c>
      <c r="G13" s="41" t="s">
        <v>11</v>
      </c>
      <c r="H13" s="41" t="s">
        <v>12</v>
      </c>
      <c r="I13" s="41" t="s">
        <v>13</v>
      </c>
      <c r="J13" s="41" t="s">
        <v>14</v>
      </c>
      <c r="K13" s="41" t="s">
        <v>15</v>
      </c>
      <c r="L13" s="42" t="s">
        <v>16</v>
      </c>
      <c r="M13" s="42" t="s">
        <v>17</v>
      </c>
      <c r="N13" s="41" t="s">
        <v>18</v>
      </c>
      <c r="O13" s="41" t="s">
        <v>19</v>
      </c>
      <c r="P13" s="41" t="s">
        <v>20</v>
      </c>
    </row>
    <row r="14" spans="1:18" s="133" customFormat="1" ht="32.25" thickBot="1">
      <c r="A14" s="20" t="s">
        <v>21</v>
      </c>
      <c r="B14" s="143" t="s">
        <v>22</v>
      </c>
      <c r="C14" s="144" t="s">
        <v>22</v>
      </c>
      <c r="D14" s="119">
        <v>58233956.58</v>
      </c>
      <c r="E14" s="119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/>
      <c r="R14" s="147"/>
    </row>
    <row r="15" spans="1:16" s="133" customFormat="1" ht="16.5" thickBot="1">
      <c r="A15" s="148" t="s">
        <v>23</v>
      </c>
      <c r="B15" s="149"/>
      <c r="C15" s="150"/>
      <c r="D15" s="115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2"/>
    </row>
    <row r="16" spans="1:16" s="133" customFormat="1" ht="16.5" thickBot="1">
      <c r="A16" s="20" t="s">
        <v>24</v>
      </c>
      <c r="B16" s="153" t="s">
        <v>22</v>
      </c>
      <c r="C16" s="144" t="s">
        <v>22</v>
      </c>
      <c r="D16" s="119">
        <v>8139112.15</v>
      </c>
      <c r="E16" s="119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</row>
    <row r="17" spans="1:16" s="133" customFormat="1" ht="16.5" thickBot="1">
      <c r="A17" s="148" t="s">
        <v>25</v>
      </c>
      <c r="B17" s="149"/>
      <c r="C17" s="150"/>
      <c r="D17" s="115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/>
    </row>
    <row r="18" spans="1:16" s="133" customFormat="1" ht="16.5" thickBot="1">
      <c r="A18" s="20" t="s">
        <v>45</v>
      </c>
      <c r="B18" s="13"/>
      <c r="C18" s="144"/>
      <c r="D18" s="119">
        <v>8139112.15</v>
      </c>
      <c r="E18" s="119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</row>
    <row r="19" spans="1:17" s="133" customFormat="1" ht="20.25" customHeight="1" thickBot="1">
      <c r="A19" s="20" t="s">
        <v>26</v>
      </c>
      <c r="B19" s="153" t="s">
        <v>22</v>
      </c>
      <c r="C19" s="144" t="s">
        <v>22</v>
      </c>
      <c r="D19" s="119">
        <v>50094844.43</v>
      </c>
      <c r="E19" s="119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5"/>
    </row>
    <row r="20" spans="1:16" s="133" customFormat="1" ht="16.5" thickBot="1">
      <c r="A20" s="196" t="s">
        <v>64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8"/>
    </row>
    <row r="21" spans="1:16" s="133" customFormat="1" ht="16.5" thickBot="1">
      <c r="A21" s="199" t="s">
        <v>65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1"/>
    </row>
    <row r="22" spans="1:16" s="160" customFormat="1" ht="48" customHeight="1" thickBot="1">
      <c r="A22" s="166" t="s">
        <v>52</v>
      </c>
      <c r="B22" s="167"/>
      <c r="C22" s="168"/>
      <c r="D22" s="156">
        <f aca="true" t="shared" si="0" ref="D22:D32">SUM(E22:P22)</f>
        <v>81428089.03999999</v>
      </c>
      <c r="E22" s="157">
        <v>454607.5</v>
      </c>
      <c r="F22" s="158">
        <v>509786.22</v>
      </c>
      <c r="G22" s="158">
        <v>740902.57</v>
      </c>
      <c r="H22" s="158">
        <v>901288.04</v>
      </c>
      <c r="I22" s="158">
        <v>24814142.86</v>
      </c>
      <c r="J22" s="158">
        <v>30789549.4</v>
      </c>
      <c r="K22" s="158">
        <v>20439633.7</v>
      </c>
      <c r="L22" s="158">
        <v>552169.28</v>
      </c>
      <c r="M22" s="158">
        <v>689727.66</v>
      </c>
      <c r="N22" s="158">
        <v>621204.35</v>
      </c>
      <c r="O22" s="158">
        <v>445279.01</v>
      </c>
      <c r="P22" s="159">
        <v>469798.45</v>
      </c>
    </row>
    <row r="23" spans="1:16" s="160" customFormat="1" ht="32.25" customHeight="1" thickBot="1">
      <c r="A23" s="169" t="s">
        <v>53</v>
      </c>
      <c r="B23" s="13"/>
      <c r="C23" s="144"/>
      <c r="D23" s="156">
        <f t="shared" si="0"/>
        <v>17717110</v>
      </c>
      <c r="E23" s="170">
        <v>138954</v>
      </c>
      <c r="F23" s="171">
        <v>100832</v>
      </c>
      <c r="G23" s="171">
        <v>965832</v>
      </c>
      <c r="H23" s="171">
        <v>3298954</v>
      </c>
      <c r="I23" s="171">
        <v>354832</v>
      </c>
      <c r="J23" s="171">
        <v>1215832</v>
      </c>
      <c r="K23" s="171">
        <v>3201955</v>
      </c>
      <c r="L23" s="171">
        <v>1000832</v>
      </c>
      <c r="M23" s="171">
        <v>1018832</v>
      </c>
      <c r="N23" s="171">
        <v>2563955</v>
      </c>
      <c r="O23" s="171">
        <v>630832</v>
      </c>
      <c r="P23" s="172">
        <v>3225468</v>
      </c>
    </row>
    <row r="24" spans="1:17" s="160" customFormat="1" ht="32.25" customHeight="1" thickBot="1">
      <c r="A24" s="169" t="s">
        <v>54</v>
      </c>
      <c r="B24" s="13"/>
      <c r="C24" s="144"/>
      <c r="D24" s="156">
        <f>SUM(E24:P24)</f>
        <v>158695000</v>
      </c>
      <c r="E24" s="170">
        <v>13224600</v>
      </c>
      <c r="F24" s="170">
        <v>13224600</v>
      </c>
      <c r="G24" s="170">
        <v>13224600</v>
      </c>
      <c r="H24" s="170">
        <v>13224600</v>
      </c>
      <c r="I24" s="170">
        <v>13224600</v>
      </c>
      <c r="J24" s="170">
        <v>13224600</v>
      </c>
      <c r="K24" s="170">
        <v>13224600</v>
      </c>
      <c r="L24" s="170">
        <v>13224600</v>
      </c>
      <c r="M24" s="170">
        <v>13224600</v>
      </c>
      <c r="N24" s="170">
        <v>13224600</v>
      </c>
      <c r="O24" s="170">
        <v>13224600</v>
      </c>
      <c r="P24" s="170">
        <v>13224400</v>
      </c>
      <c r="Q24" s="173"/>
    </row>
    <row r="25" spans="1:16" s="160" customFormat="1" ht="15" customHeight="1" thickBot="1">
      <c r="A25" s="169" t="s">
        <v>55</v>
      </c>
      <c r="B25" s="13"/>
      <c r="C25" s="144"/>
      <c r="D25" s="156">
        <f t="shared" si="0"/>
        <v>276995484.39</v>
      </c>
      <c r="E25" s="170">
        <v>13058659.91</v>
      </c>
      <c r="F25" s="171">
        <v>24771089</v>
      </c>
      <c r="G25" s="171">
        <v>24369350</v>
      </c>
      <c r="H25" s="171">
        <v>43457763</v>
      </c>
      <c r="I25" s="171">
        <v>26207439</v>
      </c>
      <c r="J25" s="171">
        <v>28137175</v>
      </c>
      <c r="K25" s="171">
        <v>15208863.53</v>
      </c>
      <c r="L25" s="171">
        <v>14729728.47</v>
      </c>
      <c r="M25" s="171">
        <v>19202683.36</v>
      </c>
      <c r="N25" s="171">
        <v>21814358.65</v>
      </c>
      <c r="O25" s="171">
        <v>21247679.64</v>
      </c>
      <c r="P25" s="172">
        <v>24790694.83</v>
      </c>
    </row>
    <row r="26" spans="1:16" s="160" customFormat="1" ht="15" customHeight="1" thickBot="1">
      <c r="A26" s="169" t="s">
        <v>56</v>
      </c>
      <c r="B26" s="13"/>
      <c r="C26" s="144"/>
      <c r="D26" s="156">
        <f t="shared" si="0"/>
        <v>753560</v>
      </c>
      <c r="E26" s="170">
        <v>0</v>
      </c>
      <c r="F26" s="171">
        <v>120000</v>
      </c>
      <c r="G26" s="171">
        <v>75000</v>
      </c>
      <c r="H26" s="171">
        <v>73000</v>
      </c>
      <c r="I26" s="171">
        <v>55000</v>
      </c>
      <c r="J26" s="171">
        <v>61340</v>
      </c>
      <c r="K26" s="171">
        <v>15000</v>
      </c>
      <c r="L26" s="171">
        <v>17050</v>
      </c>
      <c r="M26" s="171">
        <v>59500</v>
      </c>
      <c r="N26" s="171">
        <v>73000</v>
      </c>
      <c r="O26" s="171">
        <v>91215.05</v>
      </c>
      <c r="P26" s="172">
        <v>113454.95</v>
      </c>
    </row>
    <row r="27" spans="1:16" s="160" customFormat="1" ht="41.25" customHeight="1" thickBot="1">
      <c r="A27" s="169" t="s">
        <v>57</v>
      </c>
      <c r="B27" s="13"/>
      <c r="C27" s="144"/>
      <c r="D27" s="156">
        <f>SUM(E27:P27)</f>
        <v>363573199.99999994</v>
      </c>
      <c r="E27" s="170">
        <v>30931783.33</v>
      </c>
      <c r="F27" s="171">
        <v>34594349.36</v>
      </c>
      <c r="G27" s="171">
        <v>43837815.34</v>
      </c>
      <c r="H27" s="171">
        <v>32577115.63</v>
      </c>
      <c r="I27" s="171">
        <v>31265357.42</v>
      </c>
      <c r="J27" s="171">
        <v>34880816.49</v>
      </c>
      <c r="K27" s="171">
        <v>28618534.08</v>
      </c>
      <c r="L27" s="171">
        <v>27075500.64</v>
      </c>
      <c r="M27" s="171">
        <v>27022374.12</v>
      </c>
      <c r="N27" s="171">
        <v>27005037.53</v>
      </c>
      <c r="O27" s="171">
        <v>26893215.44</v>
      </c>
      <c r="P27" s="172">
        <v>18871300.62</v>
      </c>
    </row>
    <row r="28" spans="1:19" s="160" customFormat="1" ht="54.75" customHeight="1" thickBot="1">
      <c r="A28" s="169" t="s">
        <v>43</v>
      </c>
      <c r="B28" s="13"/>
      <c r="C28" s="144" t="s">
        <v>50</v>
      </c>
      <c r="D28" s="156">
        <f t="shared" si="0"/>
        <v>260093000</v>
      </c>
      <c r="E28" s="170">
        <v>6090800</v>
      </c>
      <c r="F28" s="171">
        <v>15639300</v>
      </c>
      <c r="G28" s="171">
        <v>32525050</v>
      </c>
      <c r="H28" s="171">
        <v>23352630</v>
      </c>
      <c r="I28" s="171">
        <v>12135700</v>
      </c>
      <c r="J28" s="171">
        <v>15859500</v>
      </c>
      <c r="K28" s="171">
        <v>22334880</v>
      </c>
      <c r="L28" s="171">
        <v>21800000</v>
      </c>
      <c r="M28" s="171">
        <v>17169000</v>
      </c>
      <c r="N28" s="171">
        <v>28036390</v>
      </c>
      <c r="O28" s="171">
        <v>28248800</v>
      </c>
      <c r="P28" s="172">
        <v>36900950</v>
      </c>
      <c r="Q28" s="174"/>
      <c r="R28" s="174"/>
      <c r="S28" s="174"/>
    </row>
    <row r="29" spans="1:16" s="160" customFormat="1" ht="30" customHeight="1" thickBot="1">
      <c r="A29" s="169" t="s">
        <v>48</v>
      </c>
      <c r="B29" s="13"/>
      <c r="C29" s="144"/>
      <c r="D29" s="156">
        <f t="shared" si="0"/>
        <v>512790</v>
      </c>
      <c r="E29" s="170">
        <v>1000</v>
      </c>
      <c r="F29" s="171">
        <v>9000</v>
      </c>
      <c r="G29" s="171">
        <v>42700</v>
      </c>
      <c r="H29" s="171">
        <v>51754</v>
      </c>
      <c r="I29" s="171">
        <v>12999</v>
      </c>
      <c r="J29" s="171">
        <v>53843</v>
      </c>
      <c r="K29" s="171">
        <v>83411</v>
      </c>
      <c r="L29" s="171">
        <v>65263</v>
      </c>
      <c r="M29" s="171">
        <v>46231</v>
      </c>
      <c r="N29" s="171">
        <v>62072</v>
      </c>
      <c r="O29" s="171">
        <v>50000</v>
      </c>
      <c r="P29" s="172">
        <v>34517</v>
      </c>
    </row>
    <row r="30" spans="1:16" s="160" customFormat="1" ht="21" customHeight="1" thickBot="1">
      <c r="A30" s="169" t="s">
        <v>44</v>
      </c>
      <c r="B30" s="13"/>
      <c r="C30" s="144"/>
      <c r="D30" s="156">
        <f t="shared" si="0"/>
        <v>15246340</v>
      </c>
      <c r="E30" s="170">
        <v>1223000</v>
      </c>
      <c r="F30" s="171">
        <v>616400</v>
      </c>
      <c r="G30" s="171">
        <v>1727000</v>
      </c>
      <c r="H30" s="171">
        <v>1279500</v>
      </c>
      <c r="I30" s="171">
        <v>1254700</v>
      </c>
      <c r="J30" s="171">
        <v>1309300</v>
      </c>
      <c r="K30" s="171">
        <v>1394300</v>
      </c>
      <c r="L30" s="171">
        <v>1294000</v>
      </c>
      <c r="M30" s="171">
        <v>1420700</v>
      </c>
      <c r="N30" s="171">
        <v>1270340</v>
      </c>
      <c r="O30" s="171">
        <v>1454600</v>
      </c>
      <c r="P30" s="172">
        <v>1002500</v>
      </c>
    </row>
    <row r="31" spans="1:16" s="185" customFormat="1" ht="41.25" customHeight="1" thickBot="1">
      <c r="A31" s="178" t="s">
        <v>89</v>
      </c>
      <c r="B31" s="179"/>
      <c r="C31" s="180"/>
      <c r="D31" s="181">
        <f t="shared" si="0"/>
        <v>16194000</v>
      </c>
      <c r="E31" s="182">
        <v>305000</v>
      </c>
      <c r="F31" s="183">
        <v>510800</v>
      </c>
      <c r="G31" s="183">
        <v>1502000</v>
      </c>
      <c r="H31" s="183">
        <v>1739600</v>
      </c>
      <c r="I31" s="183">
        <v>511500</v>
      </c>
      <c r="J31" s="183">
        <v>1204000</v>
      </c>
      <c r="K31" s="183">
        <v>2339600</v>
      </c>
      <c r="L31" s="183">
        <v>612000</v>
      </c>
      <c r="M31" s="183">
        <v>1204500</v>
      </c>
      <c r="N31" s="183">
        <v>3040000</v>
      </c>
      <c r="O31" s="183">
        <v>1312000</v>
      </c>
      <c r="P31" s="184">
        <v>1913000</v>
      </c>
    </row>
    <row r="32" spans="1:16" s="160" customFormat="1" ht="43.5" customHeight="1" thickBot="1">
      <c r="A32" s="169" t="s">
        <v>49</v>
      </c>
      <c r="B32" s="13"/>
      <c r="C32" s="144"/>
      <c r="D32" s="156">
        <f t="shared" si="0"/>
        <v>31700</v>
      </c>
      <c r="E32" s="175">
        <v>2000</v>
      </c>
      <c r="F32" s="176">
        <v>3600</v>
      </c>
      <c r="G32" s="176">
        <v>6800</v>
      </c>
      <c r="H32" s="176">
        <v>6800</v>
      </c>
      <c r="I32" s="176">
        <v>0</v>
      </c>
      <c r="J32" s="176">
        <v>0</v>
      </c>
      <c r="K32" s="176">
        <v>6800</v>
      </c>
      <c r="L32" s="176">
        <v>0</v>
      </c>
      <c r="M32" s="176">
        <v>0</v>
      </c>
      <c r="N32" s="176">
        <v>5700</v>
      </c>
      <c r="O32" s="176">
        <v>0</v>
      </c>
      <c r="P32" s="177">
        <v>0</v>
      </c>
    </row>
    <row r="33" spans="1:16" s="133" customFormat="1" ht="15" customHeight="1" thickBot="1">
      <c r="A33" s="9" t="s">
        <v>88</v>
      </c>
      <c r="B33" s="13"/>
      <c r="C33" s="144"/>
      <c r="D33" s="161">
        <f aca="true" t="shared" si="1" ref="D33:D39">SUM(E33:P33)</f>
        <v>70000</v>
      </c>
      <c r="E33" s="157">
        <v>0</v>
      </c>
      <c r="F33" s="158">
        <v>0</v>
      </c>
      <c r="G33" s="158"/>
      <c r="H33" s="158">
        <v>0</v>
      </c>
      <c r="I33" s="158">
        <v>70000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9">
        <v>0</v>
      </c>
    </row>
    <row r="34" spans="1:16" s="133" customFormat="1" ht="15" customHeight="1" thickBot="1">
      <c r="A34" s="9" t="s">
        <v>59</v>
      </c>
      <c r="B34" s="13"/>
      <c r="C34" s="144"/>
      <c r="D34" s="161">
        <f t="shared" si="1"/>
        <v>109220</v>
      </c>
      <c r="E34" s="157">
        <v>0</v>
      </c>
      <c r="F34" s="158">
        <v>18204</v>
      </c>
      <c r="G34" s="158">
        <v>9102</v>
      </c>
      <c r="H34" s="158">
        <v>9102</v>
      </c>
      <c r="I34" s="158">
        <v>9102</v>
      </c>
      <c r="J34" s="158">
        <v>9102</v>
      </c>
      <c r="K34" s="158">
        <v>9102</v>
      </c>
      <c r="L34" s="158">
        <v>9102</v>
      </c>
      <c r="M34" s="158">
        <v>9102</v>
      </c>
      <c r="N34" s="158">
        <v>9102</v>
      </c>
      <c r="O34" s="158">
        <v>9102</v>
      </c>
      <c r="P34" s="159">
        <v>9098</v>
      </c>
    </row>
    <row r="35" spans="1:16" s="133" customFormat="1" ht="15" customHeight="1" thickBot="1">
      <c r="A35" s="9" t="s">
        <v>60</v>
      </c>
      <c r="B35" s="13"/>
      <c r="C35" s="144"/>
      <c r="D35" s="161">
        <f t="shared" si="1"/>
        <v>234550</v>
      </c>
      <c r="E35" s="157">
        <v>0</v>
      </c>
      <c r="F35" s="158">
        <v>0</v>
      </c>
      <c r="G35" s="158"/>
      <c r="H35" s="158">
        <v>0</v>
      </c>
      <c r="I35" s="158">
        <v>234550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9">
        <v>0</v>
      </c>
    </row>
    <row r="36" spans="1:16" s="133" customFormat="1" ht="15" customHeight="1" thickBot="1">
      <c r="A36" s="9" t="s">
        <v>61</v>
      </c>
      <c r="B36" s="13"/>
      <c r="C36" s="144"/>
      <c r="D36" s="161">
        <f t="shared" si="1"/>
        <v>0</v>
      </c>
      <c r="E36" s="157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/>
      <c r="M36" s="158">
        <v>0</v>
      </c>
      <c r="N36" s="158">
        <v>0</v>
      </c>
      <c r="O36" s="158">
        <v>0</v>
      </c>
      <c r="P36" s="159">
        <v>0</v>
      </c>
    </row>
    <row r="37" spans="1:16" s="133" customFormat="1" ht="15" customHeight="1" thickBot="1">
      <c r="A37" s="9" t="s">
        <v>62</v>
      </c>
      <c r="B37" s="13"/>
      <c r="C37" s="144"/>
      <c r="D37" s="161">
        <f t="shared" si="1"/>
        <v>0</v>
      </c>
      <c r="E37" s="157">
        <v>0</v>
      </c>
      <c r="F37" s="158">
        <v>0</v>
      </c>
      <c r="G37" s="158"/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9">
        <v>0</v>
      </c>
    </row>
    <row r="38" spans="1:16" s="133" customFormat="1" ht="15" customHeight="1" thickBot="1">
      <c r="A38" s="9" t="s">
        <v>63</v>
      </c>
      <c r="B38" s="13"/>
      <c r="C38" s="144"/>
      <c r="D38" s="161">
        <f t="shared" si="1"/>
        <v>0</v>
      </c>
      <c r="E38" s="157">
        <v>0</v>
      </c>
      <c r="F38" s="158">
        <v>0</v>
      </c>
      <c r="G38" s="158"/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9">
        <v>0</v>
      </c>
    </row>
    <row r="39" spans="1:16" s="133" customFormat="1" ht="15" customHeight="1" thickBot="1">
      <c r="A39" s="9"/>
      <c r="B39" s="13"/>
      <c r="C39" s="144"/>
      <c r="D39" s="161">
        <f t="shared" si="1"/>
        <v>0</v>
      </c>
      <c r="E39" s="162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4"/>
    </row>
    <row r="40" spans="1:16" s="133" customFormat="1" ht="16.5" thickBot="1">
      <c r="A40" s="20" t="s">
        <v>27</v>
      </c>
      <c r="B40" s="143" t="s">
        <v>22</v>
      </c>
      <c r="C40" s="144" t="s">
        <v>22</v>
      </c>
      <c r="D40" s="119">
        <f>SUM(D22:D39)</f>
        <v>1191654043.4299998</v>
      </c>
      <c r="E40" s="145">
        <f aca="true" t="shared" si="2" ref="E40:P40">SUM(E22:E33)</f>
        <v>65430404.739999995</v>
      </c>
      <c r="F40" s="145">
        <f t="shared" si="2"/>
        <v>90099756.58</v>
      </c>
      <c r="G40" s="145">
        <f t="shared" si="2"/>
        <v>119017049.91</v>
      </c>
      <c r="H40" s="145">
        <f t="shared" si="2"/>
        <v>119963004.67</v>
      </c>
      <c r="I40" s="145">
        <f t="shared" si="2"/>
        <v>109906270.28</v>
      </c>
      <c r="J40" s="145">
        <f t="shared" si="2"/>
        <v>126735955.89000002</v>
      </c>
      <c r="K40" s="145">
        <f t="shared" si="2"/>
        <v>106867577.31</v>
      </c>
      <c r="L40" s="145">
        <f t="shared" si="2"/>
        <v>80371143.39</v>
      </c>
      <c r="M40" s="145">
        <f t="shared" si="2"/>
        <v>81058148.14</v>
      </c>
      <c r="N40" s="145">
        <f t="shared" si="2"/>
        <v>97716657.53</v>
      </c>
      <c r="O40" s="145">
        <f t="shared" si="2"/>
        <v>93598221.14</v>
      </c>
      <c r="P40" s="145">
        <f t="shared" si="2"/>
        <v>100546083.85000001</v>
      </c>
    </row>
    <row r="41" spans="1:16" s="133" customFormat="1" ht="15.75" customHeight="1" thickBot="1">
      <c r="A41" s="196" t="s">
        <v>66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8"/>
    </row>
    <row r="42" spans="1:16" s="133" customFormat="1" ht="15" customHeight="1" thickBot="1">
      <c r="A42" s="165"/>
      <c r="B42" s="13"/>
      <c r="C42" s="144"/>
      <c r="D42" s="119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6" s="133" customFormat="1" ht="6" customHeight="1" thickBot="1">
      <c r="A43" s="165"/>
      <c r="B43" s="13"/>
      <c r="C43" s="144"/>
      <c r="D43" s="119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</row>
    <row r="44" spans="1:16" s="133" customFormat="1" ht="16.5" thickBot="1">
      <c r="A44" s="20" t="s">
        <v>46</v>
      </c>
      <c r="B44" s="143" t="s">
        <v>22</v>
      </c>
      <c r="C44" s="144" t="s">
        <v>22</v>
      </c>
      <c r="D44" s="119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6" s="133" customFormat="1" ht="16.5" thickBot="1">
      <c r="A45" s="20" t="s">
        <v>28</v>
      </c>
      <c r="B45" s="143" t="s">
        <v>22</v>
      </c>
      <c r="C45" s="144" t="s">
        <v>22</v>
      </c>
      <c r="D45" s="119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</row>
    <row r="46" spans="1:16" ht="15.75" customHeight="1" thickBot="1">
      <c r="A46" s="202" t="s">
        <v>67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4"/>
    </row>
    <row r="47" spans="1:16" ht="15.75" customHeight="1" thickBot="1">
      <c r="A47" s="202" t="s">
        <v>68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4"/>
    </row>
    <row r="48" spans="1:16" ht="60" customHeight="1" thickBot="1">
      <c r="A48" s="16" t="s">
        <v>81</v>
      </c>
      <c r="B48" s="17"/>
      <c r="C48" s="49"/>
      <c r="D48" s="137">
        <f aca="true" t="shared" si="3" ref="D48:P48">D49+D50</f>
        <v>4504370</v>
      </c>
      <c r="E48" s="50">
        <f t="shared" si="3"/>
        <v>259850</v>
      </c>
      <c r="F48" s="50">
        <f t="shared" si="3"/>
        <v>291650</v>
      </c>
      <c r="G48" s="50">
        <f t="shared" si="3"/>
        <v>301650</v>
      </c>
      <c r="H48" s="50">
        <f t="shared" si="3"/>
        <v>301650</v>
      </c>
      <c r="I48" s="50">
        <f t="shared" si="3"/>
        <v>291650</v>
      </c>
      <c r="J48" s="50">
        <f t="shared" si="3"/>
        <v>301650</v>
      </c>
      <c r="K48" s="50">
        <f t="shared" si="3"/>
        <v>342570.03</v>
      </c>
      <c r="L48" s="50">
        <f t="shared" si="3"/>
        <v>557170.5</v>
      </c>
      <c r="M48" s="50">
        <f t="shared" si="3"/>
        <v>181500</v>
      </c>
      <c r="N48" s="50">
        <f t="shared" si="3"/>
        <v>295660</v>
      </c>
      <c r="O48" s="50">
        <f t="shared" si="3"/>
        <v>291650</v>
      </c>
      <c r="P48" s="51">
        <f t="shared" si="3"/>
        <v>1087719.47</v>
      </c>
    </row>
    <row r="49" spans="1:19" ht="26.25" customHeight="1" thickBot="1">
      <c r="A49" s="11" t="s">
        <v>32</v>
      </c>
      <c r="B49" s="10"/>
      <c r="C49" s="52" t="s">
        <v>69</v>
      </c>
      <c r="D49" s="43">
        <f>SUM(E49:P49)</f>
        <v>4504370</v>
      </c>
      <c r="E49" s="53">
        <v>259850</v>
      </c>
      <c r="F49" s="54">
        <v>291650</v>
      </c>
      <c r="G49" s="55">
        <v>301650</v>
      </c>
      <c r="H49" s="55">
        <v>301650</v>
      </c>
      <c r="I49" s="55">
        <v>291650</v>
      </c>
      <c r="J49" s="55">
        <v>301650</v>
      </c>
      <c r="K49" s="55">
        <v>342570.03</v>
      </c>
      <c r="L49" s="55">
        <v>557170.5</v>
      </c>
      <c r="M49" s="55">
        <v>181500</v>
      </c>
      <c r="N49" s="55">
        <v>295660</v>
      </c>
      <c r="O49" s="55">
        <v>291650</v>
      </c>
      <c r="P49" s="56">
        <v>1087719.47</v>
      </c>
      <c r="Q49" s="19"/>
      <c r="R49" s="19"/>
      <c r="S49" s="19"/>
    </row>
    <row r="50" spans="1:16" s="133" customFormat="1" ht="29.25" customHeight="1" thickBot="1">
      <c r="A50" s="15" t="s">
        <v>34</v>
      </c>
      <c r="B50" s="14"/>
      <c r="C50" s="57" t="s">
        <v>36</v>
      </c>
      <c r="D50" s="125">
        <f aca="true" t="shared" si="4" ref="D50:D70">SUM(E50:P50)</f>
        <v>0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</row>
    <row r="51" spans="1:16" ht="51" customHeight="1" thickBot="1">
      <c r="A51" s="16" t="s">
        <v>52</v>
      </c>
      <c r="B51" s="17"/>
      <c r="C51" s="60"/>
      <c r="D51" s="138">
        <f>SUM(E51:P51)</f>
        <v>187562057.54999998</v>
      </c>
      <c r="E51" s="50">
        <f>E52+E53+E54</f>
        <v>7382789.890000001</v>
      </c>
      <c r="F51" s="50">
        <f aca="true" t="shared" si="5" ref="F51:P51">F52+F53+F54</f>
        <v>10079335.8</v>
      </c>
      <c r="G51" s="50">
        <f t="shared" si="5"/>
        <v>11204845.91</v>
      </c>
      <c r="H51" s="50">
        <f t="shared" si="5"/>
        <v>15939436.27</v>
      </c>
      <c r="I51" s="50">
        <f t="shared" si="5"/>
        <v>35794324.68</v>
      </c>
      <c r="J51" s="50">
        <f t="shared" si="5"/>
        <v>41630087.31</v>
      </c>
      <c r="K51" s="50">
        <f t="shared" si="5"/>
        <v>28172561.919999998</v>
      </c>
      <c r="L51" s="61">
        <f t="shared" si="5"/>
        <v>6904138.600000001</v>
      </c>
      <c r="M51" s="61">
        <f t="shared" si="5"/>
        <v>7811981.78</v>
      </c>
      <c r="N51" s="50">
        <f t="shared" si="5"/>
        <v>7106052.7</v>
      </c>
      <c r="O51" s="50">
        <f t="shared" si="5"/>
        <v>7282173.6899999995</v>
      </c>
      <c r="P51" s="51">
        <f t="shared" si="5"/>
        <v>8254329</v>
      </c>
    </row>
    <row r="52" spans="1:16" s="21" customFormat="1" ht="26.25" customHeight="1" thickBot="1">
      <c r="A52" s="20" t="s">
        <v>32</v>
      </c>
      <c r="B52" s="13"/>
      <c r="C52" s="57" t="s">
        <v>69</v>
      </c>
      <c r="D52" s="43">
        <f t="shared" si="4"/>
        <v>108815030</v>
      </c>
      <c r="E52" s="62">
        <v>7041375.86</v>
      </c>
      <c r="F52" s="62">
        <v>9732200.41</v>
      </c>
      <c r="G52" s="62">
        <v>10616566.18</v>
      </c>
      <c r="H52" s="62">
        <v>15194761.09</v>
      </c>
      <c r="I52" s="62">
        <v>11845678.48</v>
      </c>
      <c r="J52" s="62">
        <v>11003930.78</v>
      </c>
      <c r="K52" s="62">
        <v>7951446.63</v>
      </c>
      <c r="L52" s="62">
        <v>6536317.78</v>
      </c>
      <c r="M52" s="62">
        <v>7272315.65</v>
      </c>
      <c r="N52" s="62">
        <v>6647636.78</v>
      </c>
      <c r="O52" s="62">
        <v>7018573.68</v>
      </c>
      <c r="P52" s="63">
        <v>7954226.68</v>
      </c>
    </row>
    <row r="53" spans="1:16" s="21" customFormat="1" ht="26.25" customHeight="1" thickBot="1">
      <c r="A53" s="20" t="s">
        <v>33</v>
      </c>
      <c r="B53" s="13"/>
      <c r="C53" s="57" t="s">
        <v>37</v>
      </c>
      <c r="D53" s="126">
        <f t="shared" si="4"/>
        <v>78687777.54999998</v>
      </c>
      <c r="E53" s="64">
        <v>341414.03</v>
      </c>
      <c r="F53" s="64">
        <v>347135.39</v>
      </c>
      <c r="G53" s="64">
        <v>588279.73</v>
      </c>
      <c r="H53" s="64">
        <v>744675.18</v>
      </c>
      <c r="I53" s="64">
        <v>23889396.2</v>
      </c>
      <c r="J53" s="64">
        <v>30626156.53</v>
      </c>
      <c r="K53" s="64">
        <v>20221115.29</v>
      </c>
      <c r="L53" s="64">
        <v>367820.82</v>
      </c>
      <c r="M53" s="64">
        <v>539666.13</v>
      </c>
      <c r="N53" s="64">
        <v>458415.92</v>
      </c>
      <c r="O53" s="64">
        <v>263600.01</v>
      </c>
      <c r="P53" s="65">
        <v>300102.32</v>
      </c>
    </row>
    <row r="54" spans="1:19" s="133" customFormat="1" ht="26.25" customHeight="1" thickBot="1">
      <c r="A54" s="15" t="s">
        <v>39</v>
      </c>
      <c r="B54" s="14"/>
      <c r="C54" s="57" t="s">
        <v>38</v>
      </c>
      <c r="D54" s="125">
        <f t="shared" si="4"/>
        <v>59250</v>
      </c>
      <c r="E54" s="66"/>
      <c r="F54" s="66"/>
      <c r="G54" s="66"/>
      <c r="H54" s="66"/>
      <c r="I54" s="66">
        <v>59250</v>
      </c>
      <c r="J54" s="66"/>
      <c r="K54" s="66"/>
      <c r="L54" s="66"/>
      <c r="M54" s="66"/>
      <c r="N54" s="66"/>
      <c r="O54" s="66"/>
      <c r="P54" s="67"/>
      <c r="S54" s="134"/>
    </row>
    <row r="55" spans="1:16" ht="51" customHeight="1" thickBot="1">
      <c r="A55" s="18" t="s">
        <v>71</v>
      </c>
      <c r="B55" s="17"/>
      <c r="C55" s="60"/>
      <c r="D55" s="138">
        <f t="shared" si="4"/>
        <v>4230500</v>
      </c>
      <c r="E55" s="50">
        <f>E56</f>
        <v>350416</v>
      </c>
      <c r="F55" s="50">
        <f aca="true" t="shared" si="6" ref="F55:P55">F56</f>
        <v>352918</v>
      </c>
      <c r="G55" s="50">
        <f t="shared" si="6"/>
        <v>389741</v>
      </c>
      <c r="H55" s="50">
        <f t="shared" si="6"/>
        <v>496811</v>
      </c>
      <c r="I55" s="50">
        <f t="shared" si="6"/>
        <v>329416</v>
      </c>
      <c r="J55" s="50">
        <f t="shared" si="6"/>
        <v>359940</v>
      </c>
      <c r="K55" s="50">
        <f t="shared" si="6"/>
        <v>331969</v>
      </c>
      <c r="L55" s="61">
        <f t="shared" si="6"/>
        <v>322426</v>
      </c>
      <c r="M55" s="61">
        <f t="shared" si="6"/>
        <v>307426</v>
      </c>
      <c r="N55" s="50">
        <f t="shared" si="6"/>
        <v>320010</v>
      </c>
      <c r="O55" s="50">
        <f t="shared" si="6"/>
        <v>335646</v>
      </c>
      <c r="P55" s="51">
        <f t="shared" si="6"/>
        <v>333781</v>
      </c>
    </row>
    <row r="56" spans="1:16" s="133" customFormat="1" ht="26.25" customHeight="1" thickBot="1">
      <c r="A56" s="15" t="s">
        <v>32</v>
      </c>
      <c r="B56" s="14"/>
      <c r="C56" s="57" t="s">
        <v>69</v>
      </c>
      <c r="D56" s="127">
        <f t="shared" si="4"/>
        <v>4230500</v>
      </c>
      <c r="E56" s="68">
        <v>350416</v>
      </c>
      <c r="F56" s="68">
        <v>352918</v>
      </c>
      <c r="G56" s="68">
        <v>389741</v>
      </c>
      <c r="H56" s="68">
        <v>496811</v>
      </c>
      <c r="I56" s="68">
        <v>329416</v>
      </c>
      <c r="J56" s="68">
        <v>359940</v>
      </c>
      <c r="K56" s="68">
        <v>331969</v>
      </c>
      <c r="L56" s="68">
        <v>322426</v>
      </c>
      <c r="M56" s="68">
        <v>307426</v>
      </c>
      <c r="N56" s="68">
        <v>320010</v>
      </c>
      <c r="O56" s="68">
        <v>335646</v>
      </c>
      <c r="P56" s="69">
        <v>333781</v>
      </c>
    </row>
    <row r="57" spans="1:16" ht="36" customHeight="1" thickBot="1">
      <c r="A57" s="18" t="s">
        <v>54</v>
      </c>
      <c r="B57" s="17"/>
      <c r="C57" s="60"/>
      <c r="D57" s="138">
        <f>D58</f>
        <v>11985830</v>
      </c>
      <c r="E57" s="50">
        <f aca="true" t="shared" si="7" ref="E57:P57">E58+E59</f>
        <v>912520.04</v>
      </c>
      <c r="F57" s="50">
        <f t="shared" si="7"/>
        <v>920336.06</v>
      </c>
      <c r="G57" s="50">
        <f t="shared" si="7"/>
        <v>1748536.11</v>
      </c>
      <c r="H57" s="50">
        <f t="shared" si="7"/>
        <v>921736.06</v>
      </c>
      <c r="I57" s="50">
        <f t="shared" si="7"/>
        <v>1031186.73</v>
      </c>
      <c r="J57" s="50">
        <f t="shared" si="7"/>
        <v>888126</v>
      </c>
      <c r="K57" s="50">
        <f t="shared" si="7"/>
        <v>894026</v>
      </c>
      <c r="L57" s="50">
        <f t="shared" si="7"/>
        <v>893126</v>
      </c>
      <c r="M57" s="50">
        <f t="shared" si="7"/>
        <v>893226</v>
      </c>
      <c r="N57" s="50">
        <f t="shared" si="7"/>
        <v>888626</v>
      </c>
      <c r="O57" s="50">
        <f t="shared" si="7"/>
        <v>891926</v>
      </c>
      <c r="P57" s="51">
        <f t="shared" si="7"/>
        <v>1102459</v>
      </c>
    </row>
    <row r="58" spans="1:16" s="133" customFormat="1" ht="26.25" customHeight="1" thickBot="1">
      <c r="A58" s="15" t="s">
        <v>32</v>
      </c>
      <c r="B58" s="14"/>
      <c r="C58" s="57" t="s">
        <v>35</v>
      </c>
      <c r="D58" s="127">
        <f t="shared" si="4"/>
        <v>11985830</v>
      </c>
      <c r="E58" s="70">
        <v>912520.04</v>
      </c>
      <c r="F58" s="70">
        <v>920336.06</v>
      </c>
      <c r="G58" s="70">
        <v>1748536.11</v>
      </c>
      <c r="H58" s="70">
        <v>921736.06</v>
      </c>
      <c r="I58" s="70">
        <v>1031186.73</v>
      </c>
      <c r="J58" s="70">
        <v>888126</v>
      </c>
      <c r="K58" s="70">
        <v>894026</v>
      </c>
      <c r="L58" s="70">
        <v>893126</v>
      </c>
      <c r="M58" s="70">
        <v>893226</v>
      </c>
      <c r="N58" s="70">
        <v>888626</v>
      </c>
      <c r="O58" s="70">
        <v>891926</v>
      </c>
      <c r="P58" s="71">
        <v>1102459</v>
      </c>
    </row>
    <row r="59" spans="1:16" s="133" customFormat="1" ht="26.25" customHeight="1" thickBot="1">
      <c r="A59" s="15" t="s">
        <v>33</v>
      </c>
      <c r="B59" s="14"/>
      <c r="C59" s="57" t="s">
        <v>37</v>
      </c>
      <c r="D59" s="125">
        <f t="shared" si="4"/>
        <v>0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3"/>
    </row>
    <row r="60" spans="1:16" s="133" customFormat="1" ht="45" customHeight="1" thickBot="1">
      <c r="A60" s="9" t="s">
        <v>70</v>
      </c>
      <c r="B60" s="14"/>
      <c r="C60" s="57" t="s">
        <v>69</v>
      </c>
      <c r="D60" s="139">
        <f t="shared" si="4"/>
        <v>236140</v>
      </c>
      <c r="E60" s="74">
        <v>236140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6">
        <v>0</v>
      </c>
    </row>
    <row r="61" spans="1:16" ht="30" customHeight="1" thickBot="1">
      <c r="A61" s="18" t="s">
        <v>72</v>
      </c>
      <c r="B61" s="17"/>
      <c r="C61" s="60"/>
      <c r="D61" s="138">
        <f t="shared" si="4"/>
        <v>471511564.39000005</v>
      </c>
      <c r="E61" s="50">
        <f aca="true" t="shared" si="8" ref="E61:P61">E62+E63</f>
        <v>24922237.17</v>
      </c>
      <c r="F61" s="50">
        <f t="shared" si="8"/>
        <v>45040825.71</v>
      </c>
      <c r="G61" s="50">
        <f t="shared" si="8"/>
        <v>42699636.58</v>
      </c>
      <c r="H61" s="50">
        <f t="shared" si="8"/>
        <v>62239784.47</v>
      </c>
      <c r="I61" s="50">
        <f t="shared" si="8"/>
        <v>43706295.46</v>
      </c>
      <c r="J61" s="50">
        <f t="shared" si="8"/>
        <v>44164878.69</v>
      </c>
      <c r="K61" s="50">
        <f t="shared" si="8"/>
        <v>33136944.08</v>
      </c>
      <c r="L61" s="50">
        <f t="shared" si="8"/>
        <v>25899132.200000003</v>
      </c>
      <c r="M61" s="50">
        <f t="shared" si="8"/>
        <v>33526120.369999997</v>
      </c>
      <c r="N61" s="50">
        <f t="shared" si="8"/>
        <v>37995867.81</v>
      </c>
      <c r="O61" s="50">
        <f t="shared" si="8"/>
        <v>37379802.989999995</v>
      </c>
      <c r="P61" s="51">
        <f t="shared" si="8"/>
        <v>40800038.86</v>
      </c>
    </row>
    <row r="62" spans="1:16" ht="26.25" customHeight="1" thickBot="1">
      <c r="A62" s="11" t="s">
        <v>32</v>
      </c>
      <c r="B62" s="10"/>
      <c r="C62" s="52" t="s">
        <v>69</v>
      </c>
      <c r="D62" s="43">
        <f t="shared" si="4"/>
        <v>210064969.99999997</v>
      </c>
      <c r="E62" s="77">
        <v>13250986.32</v>
      </c>
      <c r="F62" s="77">
        <v>21654755.71</v>
      </c>
      <c r="G62" s="77">
        <v>19728416.58</v>
      </c>
      <c r="H62" s="77">
        <v>20166620.47</v>
      </c>
      <c r="I62" s="77">
        <v>18891875.46</v>
      </c>
      <c r="J62" s="77">
        <v>16720400.69</v>
      </c>
      <c r="K62" s="77">
        <v>18678657.72</v>
      </c>
      <c r="L62" s="77">
        <v>11919939.56</v>
      </c>
      <c r="M62" s="77">
        <v>15723817.01</v>
      </c>
      <c r="N62" s="77">
        <v>17563075.16</v>
      </c>
      <c r="O62" s="77">
        <v>17749522.34</v>
      </c>
      <c r="P62" s="78">
        <v>18016902.98</v>
      </c>
    </row>
    <row r="63" spans="1:16" ht="26.25" customHeight="1" thickBot="1">
      <c r="A63" s="11" t="s">
        <v>33</v>
      </c>
      <c r="B63" s="10"/>
      <c r="C63" s="52" t="s">
        <v>37</v>
      </c>
      <c r="D63" s="125">
        <f t="shared" si="4"/>
        <v>261446594.39</v>
      </c>
      <c r="E63" s="79">
        <v>11671250.85</v>
      </c>
      <c r="F63" s="79">
        <v>23386070</v>
      </c>
      <c r="G63" s="79">
        <v>22971220</v>
      </c>
      <c r="H63" s="79">
        <v>42073164</v>
      </c>
      <c r="I63" s="79">
        <v>24814420</v>
      </c>
      <c r="J63" s="79">
        <v>27444478</v>
      </c>
      <c r="K63" s="79">
        <v>14458286.36</v>
      </c>
      <c r="L63" s="79">
        <v>13979192.64</v>
      </c>
      <c r="M63" s="79">
        <v>17802303.36</v>
      </c>
      <c r="N63" s="79">
        <v>20432792.65</v>
      </c>
      <c r="O63" s="79">
        <v>19630280.65</v>
      </c>
      <c r="P63" s="80">
        <v>22783135.88</v>
      </c>
    </row>
    <row r="64" spans="1:16" s="135" customFormat="1" ht="36" customHeight="1" thickBot="1">
      <c r="A64" s="109" t="s">
        <v>73</v>
      </c>
      <c r="B64" s="110"/>
      <c r="C64" s="111"/>
      <c r="D64" s="137">
        <f t="shared" si="4"/>
        <v>92849210</v>
      </c>
      <c r="E64" s="107">
        <f aca="true" t="shared" si="9" ref="E64:P64">E65+E66</f>
        <v>2955730</v>
      </c>
      <c r="F64" s="107">
        <f t="shared" si="9"/>
        <v>9505313.59</v>
      </c>
      <c r="G64" s="107">
        <f t="shared" si="9"/>
        <v>8010786.91</v>
      </c>
      <c r="H64" s="107">
        <f t="shared" si="9"/>
        <v>7933578.09</v>
      </c>
      <c r="I64" s="107">
        <f t="shared" si="9"/>
        <v>9354529.59</v>
      </c>
      <c r="J64" s="107">
        <f t="shared" si="9"/>
        <v>7471185.09</v>
      </c>
      <c r="K64" s="107">
        <f t="shared" si="9"/>
        <v>6011599.26</v>
      </c>
      <c r="L64" s="107">
        <f t="shared" si="9"/>
        <v>6714304.23</v>
      </c>
      <c r="M64" s="107">
        <f t="shared" si="9"/>
        <v>7617280.59</v>
      </c>
      <c r="N64" s="107">
        <f t="shared" si="9"/>
        <v>8238664.81</v>
      </c>
      <c r="O64" s="107">
        <f t="shared" si="9"/>
        <v>7863146.39</v>
      </c>
      <c r="P64" s="108">
        <f t="shared" si="9"/>
        <v>11173091.45</v>
      </c>
    </row>
    <row r="65" spans="1:16" ht="26.25" customHeight="1" thickBot="1">
      <c r="A65" s="11" t="s">
        <v>32</v>
      </c>
      <c r="B65" s="10"/>
      <c r="C65" s="52" t="s">
        <v>69</v>
      </c>
      <c r="D65" s="43">
        <f t="shared" si="4"/>
        <v>92355650</v>
      </c>
      <c r="E65" s="81">
        <v>2955730</v>
      </c>
      <c r="F65" s="81">
        <v>9385313.59</v>
      </c>
      <c r="G65" s="81">
        <v>7950786.91</v>
      </c>
      <c r="H65" s="81">
        <v>7880578.09</v>
      </c>
      <c r="I65" s="81">
        <v>9334529.59</v>
      </c>
      <c r="J65" s="81">
        <v>7409845.09</v>
      </c>
      <c r="K65" s="81">
        <v>5996599.26</v>
      </c>
      <c r="L65" s="81">
        <v>6707254.23</v>
      </c>
      <c r="M65" s="81">
        <v>7597780.59</v>
      </c>
      <c r="N65" s="81">
        <v>8205664.81</v>
      </c>
      <c r="O65" s="81">
        <v>7811931.34</v>
      </c>
      <c r="P65" s="82">
        <v>11119636.5</v>
      </c>
    </row>
    <row r="66" spans="1:16" ht="26.25" customHeight="1" thickBot="1">
      <c r="A66" s="11" t="s">
        <v>33</v>
      </c>
      <c r="B66" s="10"/>
      <c r="C66" s="52" t="s">
        <v>37</v>
      </c>
      <c r="D66" s="125">
        <f t="shared" si="4"/>
        <v>493560</v>
      </c>
      <c r="E66" s="83">
        <v>0</v>
      </c>
      <c r="F66" s="83">
        <v>120000</v>
      </c>
      <c r="G66" s="83">
        <v>60000</v>
      </c>
      <c r="H66" s="83">
        <v>53000</v>
      </c>
      <c r="I66" s="83">
        <v>20000</v>
      </c>
      <c r="J66" s="83">
        <v>61340</v>
      </c>
      <c r="K66" s="83">
        <v>15000</v>
      </c>
      <c r="L66" s="83">
        <v>7050</v>
      </c>
      <c r="M66" s="83">
        <v>19500</v>
      </c>
      <c r="N66" s="83">
        <v>33000</v>
      </c>
      <c r="O66" s="83">
        <v>51215.05</v>
      </c>
      <c r="P66" s="84">
        <v>53454.95</v>
      </c>
    </row>
    <row r="67" spans="1:16" ht="41.25" customHeight="1" thickBot="1">
      <c r="A67" s="18" t="s">
        <v>85</v>
      </c>
      <c r="B67" s="17"/>
      <c r="C67" s="60"/>
      <c r="D67" s="137">
        <f t="shared" si="4"/>
        <v>363573199.99999994</v>
      </c>
      <c r="E67" s="50">
        <f>E69+E70+E68</f>
        <v>30931783.33</v>
      </c>
      <c r="F67" s="50">
        <f aca="true" t="shared" si="10" ref="F67:P67">F69+F70</f>
        <v>34594349.36</v>
      </c>
      <c r="G67" s="50">
        <f t="shared" si="10"/>
        <v>43837815.339999996</v>
      </c>
      <c r="H67" s="50">
        <f t="shared" si="10"/>
        <v>32577115.630000003</v>
      </c>
      <c r="I67" s="50">
        <f t="shared" si="10"/>
        <v>31265357.42</v>
      </c>
      <c r="J67" s="50">
        <f t="shared" si="10"/>
        <v>34880816.49</v>
      </c>
      <c r="K67" s="50">
        <f t="shared" si="10"/>
        <v>28618534.08</v>
      </c>
      <c r="L67" s="50">
        <f t="shared" si="10"/>
        <v>27075500.64</v>
      </c>
      <c r="M67" s="50">
        <f t="shared" si="10"/>
        <v>27022374.12</v>
      </c>
      <c r="N67" s="50">
        <f t="shared" si="10"/>
        <v>27005037.53</v>
      </c>
      <c r="O67" s="50">
        <f t="shared" si="10"/>
        <v>26893215.44</v>
      </c>
      <c r="P67" s="51">
        <f t="shared" si="10"/>
        <v>18871300.62</v>
      </c>
    </row>
    <row r="68" spans="1:16" ht="26.25" customHeight="1" thickBot="1">
      <c r="A68" s="11" t="s">
        <v>32</v>
      </c>
      <c r="B68" s="10"/>
      <c r="C68" s="52" t="s">
        <v>69</v>
      </c>
      <c r="D68" s="43">
        <f t="shared" si="4"/>
        <v>0</v>
      </c>
      <c r="E68" s="75"/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6">
        <v>0</v>
      </c>
    </row>
    <row r="69" spans="1:16" ht="26.25" customHeight="1" thickBot="1">
      <c r="A69" s="11" t="s">
        <v>33</v>
      </c>
      <c r="B69" s="10"/>
      <c r="C69" s="52" t="s">
        <v>37</v>
      </c>
      <c r="D69" s="126">
        <f t="shared" si="4"/>
        <v>278079360</v>
      </c>
      <c r="E69" s="85">
        <v>22505814.04</v>
      </c>
      <c r="F69" s="85">
        <v>24096459.56</v>
      </c>
      <c r="G69" s="85">
        <v>35110234.62</v>
      </c>
      <c r="H69" s="85">
        <v>24088352.12</v>
      </c>
      <c r="I69" s="85">
        <v>23998974.12</v>
      </c>
      <c r="J69" s="85">
        <v>28598616.94</v>
      </c>
      <c r="K69" s="85">
        <v>22481495.04</v>
      </c>
      <c r="L69" s="85">
        <v>20884130.64</v>
      </c>
      <c r="M69" s="85">
        <v>20777646.62</v>
      </c>
      <c r="N69" s="85">
        <v>20776848.12</v>
      </c>
      <c r="O69" s="85">
        <v>20776845.44</v>
      </c>
      <c r="P69" s="86">
        <v>13983942.74</v>
      </c>
    </row>
    <row r="70" spans="1:16" ht="26.25" customHeight="1" thickBot="1">
      <c r="A70" s="11" t="s">
        <v>40</v>
      </c>
      <c r="B70" s="10"/>
      <c r="C70" s="52" t="s">
        <v>38</v>
      </c>
      <c r="D70" s="125">
        <f t="shared" si="4"/>
        <v>85493839.99999999</v>
      </c>
      <c r="E70" s="87">
        <v>8425969.29</v>
      </c>
      <c r="F70" s="87">
        <v>10497889.8</v>
      </c>
      <c r="G70" s="87">
        <v>8727580.72</v>
      </c>
      <c r="H70" s="87">
        <v>8488763.51</v>
      </c>
      <c r="I70" s="87">
        <v>7266383.3</v>
      </c>
      <c r="J70" s="87">
        <v>6282199.55</v>
      </c>
      <c r="K70" s="87">
        <v>6137039.04</v>
      </c>
      <c r="L70" s="87">
        <v>6191370</v>
      </c>
      <c r="M70" s="87">
        <v>6244727.5</v>
      </c>
      <c r="N70" s="87">
        <v>6228189.41</v>
      </c>
      <c r="O70" s="87">
        <v>6116370</v>
      </c>
      <c r="P70" s="88">
        <v>4887357.88</v>
      </c>
    </row>
    <row r="71" spans="1:16" ht="33" customHeight="1" thickBot="1">
      <c r="A71" s="22" t="s">
        <v>74</v>
      </c>
      <c r="B71" s="10"/>
      <c r="C71" s="52"/>
      <c r="D71" s="137">
        <f aca="true" t="shared" si="11" ref="D71:P73">D72</f>
        <v>2480660</v>
      </c>
      <c r="E71" s="35">
        <f t="shared" si="11"/>
        <v>142708</v>
      </c>
      <c r="F71" s="35">
        <f t="shared" si="11"/>
        <v>143208</v>
      </c>
      <c r="G71" s="35">
        <f t="shared" si="11"/>
        <v>187608</v>
      </c>
      <c r="H71" s="35">
        <f t="shared" si="11"/>
        <v>263874</v>
      </c>
      <c r="I71" s="35">
        <f t="shared" si="11"/>
        <v>239508</v>
      </c>
      <c r="J71" s="35">
        <f t="shared" si="11"/>
        <v>304100</v>
      </c>
      <c r="K71" s="35">
        <f t="shared" si="11"/>
        <v>183870</v>
      </c>
      <c r="L71" s="35">
        <f t="shared" si="11"/>
        <v>266520</v>
      </c>
      <c r="M71" s="35">
        <f t="shared" si="11"/>
        <v>206224.5</v>
      </c>
      <c r="N71" s="35">
        <f t="shared" si="11"/>
        <v>185800</v>
      </c>
      <c r="O71" s="35">
        <f t="shared" si="11"/>
        <v>165908</v>
      </c>
      <c r="P71" s="35">
        <f t="shared" si="11"/>
        <v>191331.5</v>
      </c>
    </row>
    <row r="72" spans="1:16" ht="26.25" customHeight="1" thickBot="1">
      <c r="A72" s="29" t="s">
        <v>32</v>
      </c>
      <c r="B72" s="30"/>
      <c r="C72" s="89" t="s">
        <v>69</v>
      </c>
      <c r="D72" s="128">
        <f>SUM(E72:P72)</f>
        <v>2480660</v>
      </c>
      <c r="E72" s="90">
        <v>142708</v>
      </c>
      <c r="F72" s="90">
        <v>143208</v>
      </c>
      <c r="G72" s="90">
        <v>187608</v>
      </c>
      <c r="H72" s="90">
        <v>263874</v>
      </c>
      <c r="I72" s="90">
        <v>239508</v>
      </c>
      <c r="J72" s="90">
        <v>304100</v>
      </c>
      <c r="K72" s="90">
        <v>183870</v>
      </c>
      <c r="L72" s="90">
        <v>266520</v>
      </c>
      <c r="M72" s="90">
        <v>206224.5</v>
      </c>
      <c r="N72" s="90">
        <v>185800</v>
      </c>
      <c r="O72" s="90">
        <v>165908</v>
      </c>
      <c r="P72" s="91">
        <v>191331.5</v>
      </c>
    </row>
    <row r="73" spans="1:16" ht="26.25" customHeight="1" thickBot="1">
      <c r="A73" s="31" t="s">
        <v>86</v>
      </c>
      <c r="B73" s="32"/>
      <c r="C73" s="92"/>
      <c r="D73" s="137">
        <f t="shared" si="11"/>
        <v>2151400.0000000005</v>
      </c>
      <c r="E73" s="35">
        <f t="shared" si="11"/>
        <v>159548.6</v>
      </c>
      <c r="F73" s="35">
        <f t="shared" si="11"/>
        <v>210548.6</v>
      </c>
      <c r="G73" s="35">
        <f t="shared" si="11"/>
        <v>169398.6</v>
      </c>
      <c r="H73" s="35">
        <f t="shared" si="11"/>
        <v>174078.6</v>
      </c>
      <c r="I73" s="35">
        <f t="shared" si="11"/>
        <v>167548.6</v>
      </c>
      <c r="J73" s="35">
        <f t="shared" si="11"/>
        <v>199578.6</v>
      </c>
      <c r="K73" s="35">
        <f t="shared" si="11"/>
        <v>214443.52</v>
      </c>
      <c r="L73" s="35">
        <f t="shared" si="11"/>
        <v>187488.33</v>
      </c>
      <c r="M73" s="35">
        <f t="shared" si="11"/>
        <v>206461.6</v>
      </c>
      <c r="N73" s="35">
        <f t="shared" si="11"/>
        <v>147756.37</v>
      </c>
      <c r="O73" s="35">
        <f t="shared" si="11"/>
        <v>143548.6</v>
      </c>
      <c r="P73" s="35">
        <f t="shared" si="11"/>
        <v>170999.98</v>
      </c>
    </row>
    <row r="74" spans="1:16" ht="26.25" customHeight="1">
      <c r="A74" s="32" t="s">
        <v>32</v>
      </c>
      <c r="B74" s="140"/>
      <c r="C74" s="92" t="s">
        <v>69</v>
      </c>
      <c r="D74" s="128">
        <f aca="true" t="shared" si="12" ref="D74:D81">SUM(E74:P74)</f>
        <v>2151400.0000000005</v>
      </c>
      <c r="E74" s="34">
        <v>159548.6</v>
      </c>
      <c r="F74" s="34">
        <v>210548.6</v>
      </c>
      <c r="G74" s="34">
        <v>169398.6</v>
      </c>
      <c r="H74" s="34">
        <v>174078.6</v>
      </c>
      <c r="I74" s="34">
        <v>167548.6</v>
      </c>
      <c r="J74" s="34">
        <v>199578.6</v>
      </c>
      <c r="K74" s="34">
        <v>214443.52</v>
      </c>
      <c r="L74" s="34">
        <v>187488.33</v>
      </c>
      <c r="M74" s="34">
        <v>206461.6</v>
      </c>
      <c r="N74" s="34">
        <v>147756.37</v>
      </c>
      <c r="O74" s="34">
        <v>143548.6</v>
      </c>
      <c r="P74" s="34">
        <v>170999.98</v>
      </c>
    </row>
    <row r="75" spans="1:16" ht="76.5" customHeight="1" thickBot="1">
      <c r="A75" s="31" t="s">
        <v>75</v>
      </c>
      <c r="B75" s="32"/>
      <c r="C75" s="103"/>
      <c r="D75" s="138">
        <f t="shared" si="12"/>
        <v>10821012.84</v>
      </c>
      <c r="E75" s="141">
        <f aca="true" t="shared" si="13" ref="E75:P75">E76+E77</f>
        <v>942200.87</v>
      </c>
      <c r="F75" s="141">
        <f t="shared" si="13"/>
        <v>959224.03</v>
      </c>
      <c r="G75" s="141">
        <f t="shared" si="13"/>
        <v>1102299.03</v>
      </c>
      <c r="H75" s="141">
        <f t="shared" si="13"/>
        <v>968992.03</v>
      </c>
      <c r="I75" s="141">
        <f t="shared" si="13"/>
        <v>1001492.03</v>
      </c>
      <c r="J75" s="141">
        <f t="shared" si="13"/>
        <v>933028.85</v>
      </c>
      <c r="K75" s="141">
        <f t="shared" si="13"/>
        <v>919175</v>
      </c>
      <c r="L75" s="141">
        <f t="shared" si="13"/>
        <v>835331</v>
      </c>
      <c r="M75" s="141">
        <f t="shared" si="13"/>
        <v>756331</v>
      </c>
      <c r="N75" s="141">
        <f t="shared" si="13"/>
        <v>802031</v>
      </c>
      <c r="O75" s="141">
        <f t="shared" si="13"/>
        <v>829431</v>
      </c>
      <c r="P75" s="142">
        <f t="shared" si="13"/>
        <v>771477</v>
      </c>
    </row>
    <row r="76" spans="1:16" ht="21.75" customHeight="1">
      <c r="A76" s="32" t="s">
        <v>32</v>
      </c>
      <c r="B76" s="36"/>
      <c r="C76" s="92" t="s">
        <v>69</v>
      </c>
      <c r="D76" s="126">
        <f t="shared" si="12"/>
        <v>10581160</v>
      </c>
      <c r="E76" s="34">
        <v>920013.03</v>
      </c>
      <c r="F76" s="34">
        <v>937043.03</v>
      </c>
      <c r="G76" s="34">
        <v>1080118.03</v>
      </c>
      <c r="H76" s="34">
        <v>946811.03</v>
      </c>
      <c r="I76" s="34">
        <v>979311.03</v>
      </c>
      <c r="J76" s="34">
        <v>905639.85</v>
      </c>
      <c r="K76" s="34">
        <v>889463</v>
      </c>
      <c r="L76" s="34">
        <v>820963</v>
      </c>
      <c r="M76" s="34">
        <v>741963</v>
      </c>
      <c r="N76" s="34">
        <v>787663</v>
      </c>
      <c r="O76" s="34">
        <v>815063</v>
      </c>
      <c r="P76" s="34">
        <v>757109</v>
      </c>
    </row>
    <row r="77" spans="1:16" ht="26.25" customHeight="1" thickBot="1">
      <c r="A77" s="37" t="s">
        <v>39</v>
      </c>
      <c r="B77" s="36"/>
      <c r="C77" s="92" t="s">
        <v>38</v>
      </c>
      <c r="D77" s="126">
        <f t="shared" si="12"/>
        <v>239852.84</v>
      </c>
      <c r="E77" s="34">
        <v>22187.84</v>
      </c>
      <c r="F77" s="34">
        <v>22181</v>
      </c>
      <c r="G77" s="34">
        <v>22181</v>
      </c>
      <c r="H77" s="34">
        <v>22181</v>
      </c>
      <c r="I77" s="34">
        <v>22181</v>
      </c>
      <c r="J77" s="34">
        <v>27389</v>
      </c>
      <c r="K77" s="34">
        <v>29712</v>
      </c>
      <c r="L77" s="34">
        <v>14368</v>
      </c>
      <c r="M77" s="34">
        <v>14368</v>
      </c>
      <c r="N77" s="34">
        <v>14368</v>
      </c>
      <c r="O77" s="34">
        <v>14368</v>
      </c>
      <c r="P77" s="34">
        <v>14368</v>
      </c>
    </row>
    <row r="78" spans="1:16" ht="69.75" customHeight="1" thickBot="1">
      <c r="A78" s="31" t="s">
        <v>76</v>
      </c>
      <c r="B78" s="32"/>
      <c r="C78" s="92"/>
      <c r="D78" s="137">
        <f t="shared" si="12"/>
        <v>12715958.530000001</v>
      </c>
      <c r="E78" s="50">
        <f>E79+E80+E81</f>
        <v>1262215</v>
      </c>
      <c r="F78" s="50">
        <f aca="true" t="shared" si="14" ref="F78:P78">F79+F80+F81</f>
        <v>1757098</v>
      </c>
      <c r="G78" s="50">
        <f t="shared" si="14"/>
        <v>1539108</v>
      </c>
      <c r="H78" s="50">
        <f t="shared" si="14"/>
        <v>1650433</v>
      </c>
      <c r="I78" s="50">
        <f t="shared" si="14"/>
        <v>895815</v>
      </c>
      <c r="J78" s="50">
        <f t="shared" si="14"/>
        <v>934300.5</v>
      </c>
      <c r="K78" s="50">
        <f t="shared" si="14"/>
        <v>848893</v>
      </c>
      <c r="L78" s="50">
        <f t="shared" si="14"/>
        <v>818200</v>
      </c>
      <c r="M78" s="50">
        <f t="shared" si="14"/>
        <v>801146</v>
      </c>
      <c r="N78" s="50">
        <f t="shared" si="14"/>
        <v>1006307.73</v>
      </c>
      <c r="O78" s="50">
        <f t="shared" si="14"/>
        <v>732549</v>
      </c>
      <c r="P78" s="50">
        <f t="shared" si="14"/>
        <v>469893.30000000005</v>
      </c>
    </row>
    <row r="79" spans="1:16" ht="26.25" customHeight="1">
      <c r="A79" s="32" t="s">
        <v>32</v>
      </c>
      <c r="B79" s="36"/>
      <c r="C79" s="92" t="s">
        <v>69</v>
      </c>
      <c r="D79" s="126">
        <f t="shared" si="12"/>
        <v>11996400</v>
      </c>
      <c r="E79" s="34">
        <v>1208800</v>
      </c>
      <c r="F79" s="34">
        <v>1703683</v>
      </c>
      <c r="G79" s="34">
        <v>1485693</v>
      </c>
      <c r="H79" s="34">
        <v>1597018</v>
      </c>
      <c r="I79" s="34">
        <v>842400</v>
      </c>
      <c r="J79" s="34">
        <v>880885.5</v>
      </c>
      <c r="K79" s="34">
        <v>773093</v>
      </c>
      <c r="L79" s="34">
        <v>742400</v>
      </c>
      <c r="M79" s="34">
        <v>747731</v>
      </c>
      <c r="N79" s="34">
        <v>952892.73</v>
      </c>
      <c r="O79" s="34">
        <v>656583</v>
      </c>
      <c r="P79" s="34">
        <v>405220.77</v>
      </c>
    </row>
    <row r="80" spans="1:16" ht="26.25" customHeight="1">
      <c r="A80" s="37" t="s">
        <v>39</v>
      </c>
      <c r="B80" s="36"/>
      <c r="C80" s="92" t="s">
        <v>38</v>
      </c>
      <c r="D80" s="126">
        <f t="shared" si="12"/>
        <v>719558.53</v>
      </c>
      <c r="E80" s="34">
        <v>53415</v>
      </c>
      <c r="F80" s="34">
        <v>53415</v>
      </c>
      <c r="G80" s="34">
        <v>53415</v>
      </c>
      <c r="H80" s="34">
        <v>53415</v>
      </c>
      <c r="I80" s="34">
        <v>53415</v>
      </c>
      <c r="J80" s="34">
        <v>53415</v>
      </c>
      <c r="K80" s="34">
        <v>75800</v>
      </c>
      <c r="L80" s="34">
        <v>75800</v>
      </c>
      <c r="M80" s="34">
        <v>53415</v>
      </c>
      <c r="N80" s="34">
        <v>53415</v>
      </c>
      <c r="O80" s="34">
        <v>75966</v>
      </c>
      <c r="P80" s="34">
        <v>64672.53</v>
      </c>
    </row>
    <row r="81" spans="1:16" ht="26.25" customHeight="1" thickBot="1">
      <c r="A81" s="11" t="s">
        <v>33</v>
      </c>
      <c r="B81" s="32"/>
      <c r="C81" s="92" t="s">
        <v>37</v>
      </c>
      <c r="D81" s="126">
        <f t="shared" si="12"/>
        <v>0</v>
      </c>
      <c r="E81" s="34">
        <v>0</v>
      </c>
      <c r="F81" s="34">
        <v>0</v>
      </c>
      <c r="G81" s="34">
        <v>0</v>
      </c>
      <c r="H81" s="34"/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</row>
    <row r="82" spans="1:16" ht="75" customHeight="1" thickBot="1">
      <c r="A82" s="31" t="s">
        <v>77</v>
      </c>
      <c r="B82" s="32"/>
      <c r="C82" s="92"/>
      <c r="D82" s="137">
        <f>SUM(D83:D85)</f>
        <v>8324074.44</v>
      </c>
      <c r="E82" s="107">
        <f aca="true" t="shared" si="15" ref="E82:P82">E83+E84</f>
        <v>174793.2</v>
      </c>
      <c r="F82" s="107">
        <f t="shared" si="15"/>
        <v>610653.2</v>
      </c>
      <c r="G82" s="107">
        <f t="shared" si="15"/>
        <v>569842.2</v>
      </c>
      <c r="H82" s="107">
        <f t="shared" si="15"/>
        <v>461621.2</v>
      </c>
      <c r="I82" s="107">
        <f t="shared" si="15"/>
        <v>1479952.2</v>
      </c>
      <c r="J82" s="107">
        <f t="shared" si="15"/>
        <v>563755.2</v>
      </c>
      <c r="K82" s="107">
        <f t="shared" si="15"/>
        <v>721659.2</v>
      </c>
      <c r="L82" s="107">
        <f t="shared" si="15"/>
        <v>628212.88</v>
      </c>
      <c r="M82" s="107">
        <f t="shared" si="15"/>
        <v>433041.2</v>
      </c>
      <c r="N82" s="107">
        <f t="shared" si="15"/>
        <v>479961.2</v>
      </c>
      <c r="O82" s="107">
        <f t="shared" si="15"/>
        <v>413647.36</v>
      </c>
      <c r="P82" s="108">
        <f t="shared" si="15"/>
        <v>1071843.8</v>
      </c>
    </row>
    <row r="83" spans="1:16" ht="26.25" customHeight="1">
      <c r="A83" s="32" t="s">
        <v>32</v>
      </c>
      <c r="B83" s="36"/>
      <c r="C83" s="92" t="s">
        <v>69</v>
      </c>
      <c r="D83" s="126">
        <f>SUM(E83:P83)</f>
        <v>7369130.000000001</v>
      </c>
      <c r="E83" s="34">
        <v>170093.2</v>
      </c>
      <c r="F83" s="34">
        <v>592433.2</v>
      </c>
      <c r="G83" s="34">
        <v>544922.2</v>
      </c>
      <c r="H83" s="34">
        <v>443401.2</v>
      </c>
      <c r="I83" s="34">
        <v>1461732.2</v>
      </c>
      <c r="J83" s="34">
        <v>545535.2</v>
      </c>
      <c r="K83" s="34">
        <v>685199.2</v>
      </c>
      <c r="L83" s="34">
        <v>617792.88</v>
      </c>
      <c r="M83" s="34">
        <v>414821.2</v>
      </c>
      <c r="N83" s="34">
        <v>460241.2</v>
      </c>
      <c r="O83" s="34">
        <v>390217.36</v>
      </c>
      <c r="P83" s="34">
        <v>1042740.96</v>
      </c>
    </row>
    <row r="84" spans="1:16" ht="26.25" customHeight="1">
      <c r="A84" s="37" t="s">
        <v>39</v>
      </c>
      <c r="B84" s="36"/>
      <c r="C84" s="92" t="s">
        <v>38</v>
      </c>
      <c r="D84" s="126">
        <f>SUM(E84:P84)</f>
        <v>239852.84</v>
      </c>
      <c r="E84" s="34">
        <v>4700</v>
      </c>
      <c r="F84" s="34">
        <v>18220</v>
      </c>
      <c r="G84" s="34">
        <v>24920</v>
      </c>
      <c r="H84" s="34">
        <v>18220</v>
      </c>
      <c r="I84" s="34">
        <v>18220</v>
      </c>
      <c r="J84" s="34">
        <v>18220</v>
      </c>
      <c r="K84" s="34">
        <v>36460</v>
      </c>
      <c r="L84" s="34">
        <v>10420</v>
      </c>
      <c r="M84" s="34">
        <v>18220</v>
      </c>
      <c r="N84" s="34">
        <v>19720</v>
      </c>
      <c r="O84" s="34">
        <v>23430</v>
      </c>
      <c r="P84" s="34">
        <v>29102.84</v>
      </c>
    </row>
    <row r="85" spans="1:16" ht="26.25" customHeight="1" thickBot="1">
      <c r="A85" s="11" t="s">
        <v>33</v>
      </c>
      <c r="B85" s="32"/>
      <c r="C85" s="92" t="s">
        <v>37</v>
      </c>
      <c r="D85" s="126">
        <f>SUM(E85:P85)</f>
        <v>715091.6</v>
      </c>
      <c r="E85" s="34">
        <v>0</v>
      </c>
      <c r="F85" s="34">
        <v>0</v>
      </c>
      <c r="G85" s="34">
        <v>0</v>
      </c>
      <c r="H85" s="34">
        <v>0</v>
      </c>
      <c r="I85" s="34">
        <v>715091.6</v>
      </c>
      <c r="J85" s="34"/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</row>
    <row r="86" spans="1:16" ht="74.25" customHeight="1" thickBot="1">
      <c r="A86" s="31" t="s">
        <v>78</v>
      </c>
      <c r="B86" s="32"/>
      <c r="C86" s="92"/>
      <c r="D86" s="137">
        <f>SUM(D87:D89)</f>
        <v>5071426.42</v>
      </c>
      <c r="E86" s="50">
        <f aca="true" t="shared" si="16" ref="E86:P86">E87+E88</f>
        <v>115900</v>
      </c>
      <c r="F86" s="50">
        <f t="shared" si="16"/>
        <v>287900</v>
      </c>
      <c r="G86" s="50">
        <f t="shared" si="16"/>
        <v>318200</v>
      </c>
      <c r="H86" s="50">
        <f t="shared" si="16"/>
        <v>298092</v>
      </c>
      <c r="I86" s="50">
        <f t="shared" si="16"/>
        <v>406020</v>
      </c>
      <c r="J86" s="50">
        <f t="shared" si="16"/>
        <v>410490</v>
      </c>
      <c r="K86" s="50">
        <f t="shared" si="16"/>
        <v>913743</v>
      </c>
      <c r="L86" s="50">
        <f t="shared" si="16"/>
        <v>601490</v>
      </c>
      <c r="M86" s="50">
        <f t="shared" si="16"/>
        <v>587070</v>
      </c>
      <c r="N86" s="50">
        <f t="shared" si="16"/>
        <v>415417</v>
      </c>
      <c r="O86" s="50">
        <f t="shared" si="16"/>
        <v>272800</v>
      </c>
      <c r="P86" s="51">
        <f t="shared" si="16"/>
        <v>444304.42</v>
      </c>
    </row>
    <row r="87" spans="1:16" ht="26.25" customHeight="1">
      <c r="A87" s="32" t="s">
        <v>32</v>
      </c>
      <c r="B87" s="36"/>
      <c r="C87" s="92" t="s">
        <v>69</v>
      </c>
      <c r="D87" s="126">
        <f>SUM(E87:P87)</f>
        <v>4951500</v>
      </c>
      <c r="E87" s="34">
        <v>114000</v>
      </c>
      <c r="F87" s="34">
        <v>277250</v>
      </c>
      <c r="G87" s="34">
        <v>309850</v>
      </c>
      <c r="H87" s="34">
        <v>288592</v>
      </c>
      <c r="I87" s="34">
        <v>397820</v>
      </c>
      <c r="J87" s="34">
        <v>400840</v>
      </c>
      <c r="K87" s="34">
        <v>890043</v>
      </c>
      <c r="L87" s="34">
        <v>599090</v>
      </c>
      <c r="M87" s="34">
        <v>578920</v>
      </c>
      <c r="N87" s="34">
        <v>406767</v>
      </c>
      <c r="O87" s="34">
        <v>263750</v>
      </c>
      <c r="P87" s="34">
        <v>424578</v>
      </c>
    </row>
    <row r="88" spans="1:16" ht="26.25" customHeight="1">
      <c r="A88" s="37" t="s">
        <v>39</v>
      </c>
      <c r="B88" s="36"/>
      <c r="C88" s="92" t="s">
        <v>38</v>
      </c>
      <c r="D88" s="126">
        <f>SUM(E88:P88)</f>
        <v>119926.42</v>
      </c>
      <c r="E88" s="34">
        <v>1900</v>
      </c>
      <c r="F88" s="34">
        <v>10650</v>
      </c>
      <c r="G88" s="34">
        <v>8350</v>
      </c>
      <c r="H88" s="34">
        <v>9500</v>
      </c>
      <c r="I88" s="34">
        <v>8200</v>
      </c>
      <c r="J88" s="34">
        <v>9650</v>
      </c>
      <c r="K88" s="34">
        <v>23700</v>
      </c>
      <c r="L88" s="34">
        <v>2400</v>
      </c>
      <c r="M88" s="34">
        <v>8150</v>
      </c>
      <c r="N88" s="34">
        <v>8650</v>
      </c>
      <c r="O88" s="34">
        <v>9050</v>
      </c>
      <c r="P88" s="34">
        <v>19726.42</v>
      </c>
    </row>
    <row r="89" spans="1:16" ht="26.25" customHeight="1" thickBot="1">
      <c r="A89" s="11" t="s">
        <v>33</v>
      </c>
      <c r="B89" s="32"/>
      <c r="C89" s="92" t="s">
        <v>37</v>
      </c>
      <c r="D89" s="126">
        <f>SUM(E89:P89)</f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/>
      <c r="M89" s="34">
        <v>0</v>
      </c>
      <c r="N89" s="34">
        <v>0</v>
      </c>
      <c r="O89" s="34">
        <v>0</v>
      </c>
      <c r="P89" s="34">
        <v>0</v>
      </c>
    </row>
    <row r="90" spans="1:16" s="135" customFormat="1" ht="71.25" customHeight="1" thickBot="1">
      <c r="A90" s="104" t="s">
        <v>80</v>
      </c>
      <c r="B90" s="105"/>
      <c r="C90" s="106"/>
      <c r="D90" s="129">
        <f>SUM(D91:D93)</f>
        <v>4915436.42</v>
      </c>
      <c r="E90" s="107">
        <f aca="true" t="shared" si="17" ref="E90:P90">E91+E92</f>
        <v>313250</v>
      </c>
      <c r="F90" s="107">
        <f t="shared" si="17"/>
        <v>474740</v>
      </c>
      <c r="G90" s="107">
        <f t="shared" si="17"/>
        <v>432100</v>
      </c>
      <c r="H90" s="107">
        <f t="shared" si="17"/>
        <v>355050</v>
      </c>
      <c r="I90" s="107">
        <f t="shared" si="17"/>
        <v>637425</v>
      </c>
      <c r="J90" s="107">
        <f t="shared" si="17"/>
        <v>628981</v>
      </c>
      <c r="K90" s="107">
        <f t="shared" si="17"/>
        <v>331056</v>
      </c>
      <c r="L90" s="107">
        <f t="shared" si="17"/>
        <v>340926.42</v>
      </c>
      <c r="M90" s="107">
        <f t="shared" si="17"/>
        <v>330850</v>
      </c>
      <c r="N90" s="107">
        <f t="shared" si="17"/>
        <v>397664</v>
      </c>
      <c r="O90" s="107">
        <f t="shared" si="17"/>
        <v>315890</v>
      </c>
      <c r="P90" s="108">
        <f t="shared" si="17"/>
        <v>357504</v>
      </c>
    </row>
    <row r="91" spans="1:16" ht="26.25" customHeight="1">
      <c r="A91" s="32" t="s">
        <v>32</v>
      </c>
      <c r="B91" s="36"/>
      <c r="C91" s="92" t="s">
        <v>69</v>
      </c>
      <c r="D91" s="126">
        <f>SUM(E91:P91)</f>
        <v>4795510</v>
      </c>
      <c r="E91" s="34">
        <v>311350</v>
      </c>
      <c r="F91" s="34">
        <v>464090</v>
      </c>
      <c r="G91" s="34">
        <v>423750</v>
      </c>
      <c r="H91" s="34">
        <v>345550</v>
      </c>
      <c r="I91" s="34">
        <v>629225</v>
      </c>
      <c r="J91" s="34">
        <v>619081</v>
      </c>
      <c r="K91" s="34">
        <v>321706</v>
      </c>
      <c r="L91" s="34">
        <v>331735</v>
      </c>
      <c r="M91" s="34">
        <v>321650</v>
      </c>
      <c r="N91" s="34">
        <v>374164</v>
      </c>
      <c r="O91" s="34">
        <v>302390</v>
      </c>
      <c r="P91" s="34">
        <v>350819</v>
      </c>
    </row>
    <row r="92" spans="1:16" ht="26.25" customHeight="1">
      <c r="A92" s="37" t="s">
        <v>39</v>
      </c>
      <c r="B92" s="36"/>
      <c r="C92" s="92" t="s">
        <v>38</v>
      </c>
      <c r="D92" s="126">
        <f>SUM(E92:P92)</f>
        <v>119926.42</v>
      </c>
      <c r="E92" s="34">
        <v>1900</v>
      </c>
      <c r="F92" s="34">
        <v>10650</v>
      </c>
      <c r="G92" s="34">
        <v>8350</v>
      </c>
      <c r="H92" s="34">
        <v>9500</v>
      </c>
      <c r="I92" s="34">
        <v>8200</v>
      </c>
      <c r="J92" s="34">
        <v>9900</v>
      </c>
      <c r="K92" s="34">
        <v>9350</v>
      </c>
      <c r="L92" s="34">
        <v>9191.42</v>
      </c>
      <c r="M92" s="34">
        <v>9200</v>
      </c>
      <c r="N92" s="34">
        <v>23500</v>
      </c>
      <c r="O92" s="34">
        <v>13500</v>
      </c>
      <c r="P92" s="34">
        <v>6685</v>
      </c>
    </row>
    <row r="93" spans="1:16" ht="26.25" customHeight="1" thickBot="1">
      <c r="A93" s="11" t="s">
        <v>33</v>
      </c>
      <c r="B93" s="32"/>
      <c r="C93" s="92" t="s">
        <v>37</v>
      </c>
      <c r="D93" s="126">
        <f>SUM(E93:P93)</f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/>
      <c r="M93" s="34">
        <v>0</v>
      </c>
      <c r="N93" s="34">
        <v>0</v>
      </c>
      <c r="O93" s="34">
        <v>0</v>
      </c>
      <c r="P93" s="34">
        <v>0</v>
      </c>
    </row>
    <row r="94" spans="1:16" ht="70.5" customHeight="1" thickBot="1">
      <c r="A94" s="31" t="s">
        <v>79</v>
      </c>
      <c r="B94" s="32"/>
      <c r="C94" s="92"/>
      <c r="D94" s="137">
        <f>SUM(D95:D97)</f>
        <v>8721202.84</v>
      </c>
      <c r="E94" s="50">
        <f aca="true" t="shared" si="18" ref="E94:P94">E95+E96</f>
        <v>321608.95</v>
      </c>
      <c r="F94" s="50">
        <f t="shared" si="18"/>
        <v>564144.33</v>
      </c>
      <c r="G94" s="50">
        <f t="shared" si="18"/>
        <v>529461.94</v>
      </c>
      <c r="H94" s="50">
        <f t="shared" si="18"/>
        <v>825584.1799999999</v>
      </c>
      <c r="I94" s="50">
        <f t="shared" si="18"/>
        <v>963249.9500000001</v>
      </c>
      <c r="J94" s="50">
        <f t="shared" si="18"/>
        <v>460163.96</v>
      </c>
      <c r="K94" s="50">
        <f t="shared" si="18"/>
        <v>1085472.39</v>
      </c>
      <c r="L94" s="50">
        <f t="shared" si="18"/>
        <v>1232804.33</v>
      </c>
      <c r="M94" s="50">
        <f t="shared" si="18"/>
        <v>614858.49</v>
      </c>
      <c r="N94" s="50">
        <f t="shared" si="18"/>
        <v>885650.76</v>
      </c>
      <c r="O94" s="50">
        <f t="shared" si="18"/>
        <v>512000.32</v>
      </c>
      <c r="P94" s="51">
        <f t="shared" si="18"/>
        <v>726203.24</v>
      </c>
    </row>
    <row r="95" spans="1:16" ht="26.25" customHeight="1">
      <c r="A95" s="32" t="s">
        <v>32</v>
      </c>
      <c r="B95" s="32"/>
      <c r="C95" s="92" t="s">
        <v>69</v>
      </c>
      <c r="D95" s="126">
        <f>SUM(E95:P95)</f>
        <v>8481350</v>
      </c>
      <c r="E95" s="34">
        <v>317268.32</v>
      </c>
      <c r="F95" s="34">
        <v>542359.5</v>
      </c>
      <c r="G95" s="34">
        <v>513105.1</v>
      </c>
      <c r="H95" s="34">
        <v>806537.32</v>
      </c>
      <c r="I95" s="34">
        <v>947810.89</v>
      </c>
      <c r="J95" s="34">
        <v>440094.89</v>
      </c>
      <c r="K95" s="34">
        <v>1066726.18</v>
      </c>
      <c r="L95" s="34">
        <v>1203204.33</v>
      </c>
      <c r="M95" s="34">
        <v>596658.49</v>
      </c>
      <c r="N95" s="34">
        <v>867265.33</v>
      </c>
      <c r="O95" s="34">
        <v>491385.32</v>
      </c>
      <c r="P95" s="34">
        <v>688934.33</v>
      </c>
    </row>
    <row r="96" spans="1:16" ht="26.25" customHeight="1">
      <c r="A96" s="37" t="s">
        <v>39</v>
      </c>
      <c r="B96" s="32"/>
      <c r="C96" s="92" t="s">
        <v>38</v>
      </c>
      <c r="D96" s="126">
        <f>SUM(E96:P96)</f>
        <v>239852.84</v>
      </c>
      <c r="E96" s="34">
        <v>4340.63</v>
      </c>
      <c r="F96" s="34">
        <v>21784.83</v>
      </c>
      <c r="G96" s="34">
        <v>16356.84</v>
      </c>
      <c r="H96" s="34">
        <v>19046.86</v>
      </c>
      <c r="I96" s="34">
        <v>15439.06</v>
      </c>
      <c r="J96" s="34">
        <v>20069.07</v>
      </c>
      <c r="K96" s="34">
        <v>18746.21</v>
      </c>
      <c r="L96" s="34">
        <v>29600</v>
      </c>
      <c r="M96" s="34">
        <v>18200</v>
      </c>
      <c r="N96" s="34">
        <v>18385.43</v>
      </c>
      <c r="O96" s="34">
        <v>20615</v>
      </c>
      <c r="P96" s="34">
        <v>37268.91</v>
      </c>
    </row>
    <row r="97" spans="1:16" ht="26.25" customHeight="1">
      <c r="A97" s="32" t="s">
        <v>33</v>
      </c>
      <c r="B97" s="32"/>
      <c r="C97" s="92" t="s">
        <v>37</v>
      </c>
      <c r="D97" s="126">
        <f>SUM(E97:P97)</f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/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</row>
    <row r="98" spans="1:16" s="28" customFormat="1" ht="20.25" customHeight="1" thickBot="1">
      <c r="A98" s="26"/>
      <c r="B98" s="27"/>
      <c r="C98" s="93"/>
      <c r="D98" s="94"/>
      <c r="E98" s="94">
        <f aca="true" t="shared" si="19" ref="E98:P98">E72+E65+E62+E58+E56+E52+E49</f>
        <v>24913586.22</v>
      </c>
      <c r="F98" s="94">
        <f t="shared" si="19"/>
        <v>42480381.769999996</v>
      </c>
      <c r="G98" s="94">
        <f t="shared" si="19"/>
        <v>40923304.78</v>
      </c>
      <c r="H98" s="94">
        <f t="shared" si="19"/>
        <v>45226030.70999999</v>
      </c>
      <c r="I98" s="94">
        <f t="shared" si="19"/>
        <v>41963844.260000005</v>
      </c>
      <c r="J98" s="94">
        <f t="shared" si="19"/>
        <v>36987992.56</v>
      </c>
      <c r="K98" s="94">
        <f t="shared" si="19"/>
        <v>34379138.64</v>
      </c>
      <c r="L98" s="94">
        <f t="shared" si="19"/>
        <v>27202754.07</v>
      </c>
      <c r="M98" s="94">
        <f t="shared" si="19"/>
        <v>32182289.75</v>
      </c>
      <c r="N98" s="94">
        <f t="shared" si="19"/>
        <v>34106472.75</v>
      </c>
      <c r="O98" s="94">
        <f t="shared" si="19"/>
        <v>34265157.36</v>
      </c>
      <c r="P98" s="94">
        <f t="shared" si="19"/>
        <v>39806057.129999995</v>
      </c>
    </row>
    <row r="99" spans="1:16" s="25" customFormat="1" ht="20.25" customHeight="1" thickBot="1">
      <c r="A99" s="23"/>
      <c r="B99" s="24"/>
      <c r="C99" s="95"/>
      <c r="D99" s="130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7"/>
    </row>
    <row r="100" spans="1:17" ht="16.5" thickBot="1">
      <c r="A100" s="112" t="s">
        <v>29</v>
      </c>
      <c r="B100" s="113" t="s">
        <v>22</v>
      </c>
      <c r="C100" s="114" t="s">
        <v>22</v>
      </c>
      <c r="D100" s="98">
        <f>D94+D90+D86+D82+D78+D75+D71+D67+D64+D61+D60+D57+D55+D51+D48+D73</f>
        <v>1191654043.43</v>
      </c>
      <c r="E100" s="115">
        <f aca="true" t="shared" si="20" ref="E100:P100">E48+E51+E55+E57+E61+E64+E67+E71</f>
        <v>67858034.43</v>
      </c>
      <c r="F100" s="115">
        <f t="shared" si="20"/>
        <v>100927936.52</v>
      </c>
      <c r="G100" s="115">
        <f t="shared" si="20"/>
        <v>108380619.85</v>
      </c>
      <c r="H100" s="115">
        <f t="shared" si="20"/>
        <v>120673985.52000001</v>
      </c>
      <c r="I100" s="115">
        <f t="shared" si="20"/>
        <v>122012267.88000001</v>
      </c>
      <c r="J100" s="115">
        <f t="shared" si="20"/>
        <v>130000783.58000001</v>
      </c>
      <c r="K100" s="115">
        <f t="shared" si="20"/>
        <v>97692074.37</v>
      </c>
      <c r="L100" s="115">
        <f t="shared" si="20"/>
        <v>68632318.17</v>
      </c>
      <c r="M100" s="115">
        <f t="shared" si="20"/>
        <v>77566133.36</v>
      </c>
      <c r="N100" s="115">
        <f t="shared" si="20"/>
        <v>82035718.85000001</v>
      </c>
      <c r="O100" s="115">
        <f t="shared" si="20"/>
        <v>81103468.50999999</v>
      </c>
      <c r="P100" s="115">
        <f t="shared" si="20"/>
        <v>81814050.9</v>
      </c>
      <c r="Q100" s="132"/>
    </row>
    <row r="101" spans="1:16" ht="16.5" thickBot="1">
      <c r="A101" s="205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7"/>
    </row>
    <row r="102" spans="1:16" ht="16.5" thickBot="1">
      <c r="A102" s="116"/>
      <c r="B102" s="117"/>
      <c r="C102" s="118"/>
      <c r="D102" s="119"/>
      <c r="E102" s="48"/>
      <c r="F102" s="48"/>
      <c r="G102" s="48"/>
      <c r="H102" s="48"/>
      <c r="I102" s="48"/>
      <c r="J102" s="48"/>
      <c r="K102" s="48"/>
      <c r="L102" s="119"/>
      <c r="M102" s="119"/>
      <c r="N102" s="48"/>
      <c r="O102" s="48"/>
      <c r="P102" s="48"/>
    </row>
    <row r="103" spans="1:16" ht="16.5" thickBot="1">
      <c r="A103" s="116"/>
      <c r="B103" s="117"/>
      <c r="C103" s="118"/>
      <c r="D103" s="119"/>
      <c r="E103" s="48"/>
      <c r="F103" s="48"/>
      <c r="G103" s="48"/>
      <c r="H103" s="48"/>
      <c r="I103" s="48"/>
      <c r="J103" s="48"/>
      <c r="K103" s="48"/>
      <c r="L103" s="119"/>
      <c r="M103" s="119"/>
      <c r="N103" s="48"/>
      <c r="O103" s="48"/>
      <c r="P103" s="48"/>
    </row>
    <row r="104" spans="1:16" ht="16.5" thickBot="1">
      <c r="A104" s="116"/>
      <c r="B104" s="117"/>
      <c r="C104" s="118"/>
      <c r="D104" s="119"/>
      <c r="E104" s="48"/>
      <c r="F104" s="48"/>
      <c r="G104" s="48"/>
      <c r="H104" s="48"/>
      <c r="I104" s="48"/>
      <c r="J104" s="48"/>
      <c r="K104" s="48"/>
      <c r="L104" s="119"/>
      <c r="M104" s="119"/>
      <c r="N104" s="48"/>
      <c r="O104" s="48"/>
      <c r="P104" s="48"/>
    </row>
    <row r="105" spans="1:16" ht="16.5" thickBot="1">
      <c r="A105" s="116" t="s">
        <v>30</v>
      </c>
      <c r="B105" s="120" t="s">
        <v>22</v>
      </c>
      <c r="C105" s="118" t="s">
        <v>22</v>
      </c>
      <c r="D105" s="119"/>
      <c r="E105" s="48"/>
      <c r="F105" s="48"/>
      <c r="G105" s="48"/>
      <c r="H105" s="48"/>
      <c r="I105" s="48"/>
      <c r="J105" s="48"/>
      <c r="K105" s="48"/>
      <c r="L105" s="119"/>
      <c r="M105" s="119"/>
      <c r="N105" s="48"/>
      <c r="O105" s="48"/>
      <c r="P105" s="48"/>
    </row>
    <row r="106" spans="1:16" ht="14.25" customHeight="1" thickBot="1">
      <c r="A106" s="116" t="s">
        <v>31</v>
      </c>
      <c r="B106" s="120" t="s">
        <v>22</v>
      </c>
      <c r="C106" s="118" t="s">
        <v>22</v>
      </c>
      <c r="D106" s="48">
        <f aca="true" t="shared" si="21" ref="D106:P106">D100+D105</f>
        <v>1191654043.43</v>
      </c>
      <c r="E106" s="48">
        <f t="shared" si="21"/>
        <v>67858034.43</v>
      </c>
      <c r="F106" s="48">
        <f t="shared" si="21"/>
        <v>100927936.52</v>
      </c>
      <c r="G106" s="48">
        <f t="shared" si="21"/>
        <v>108380619.85</v>
      </c>
      <c r="H106" s="48">
        <f t="shared" si="21"/>
        <v>120673985.52000001</v>
      </c>
      <c r="I106" s="48">
        <f t="shared" si="21"/>
        <v>122012267.88000001</v>
      </c>
      <c r="J106" s="48">
        <f t="shared" si="21"/>
        <v>130000783.58000001</v>
      </c>
      <c r="K106" s="48">
        <f t="shared" si="21"/>
        <v>97692074.37</v>
      </c>
      <c r="L106" s="119">
        <f t="shared" si="21"/>
        <v>68632318.17</v>
      </c>
      <c r="M106" s="119">
        <f t="shared" si="21"/>
        <v>77566133.36</v>
      </c>
      <c r="N106" s="48">
        <f t="shared" si="21"/>
        <v>82035718.85000001</v>
      </c>
      <c r="O106" s="48">
        <f t="shared" si="21"/>
        <v>81103468.50999999</v>
      </c>
      <c r="P106" s="48">
        <f t="shared" si="21"/>
        <v>81814050.9</v>
      </c>
    </row>
    <row r="107" spans="1:16" ht="14.25" customHeight="1">
      <c r="A107" s="12"/>
      <c r="B107" s="136"/>
      <c r="C107" s="99"/>
      <c r="E107" s="100"/>
      <c r="F107" s="100"/>
      <c r="G107" s="100"/>
      <c r="H107" s="100"/>
      <c r="I107" s="100"/>
      <c r="J107" s="100"/>
      <c r="K107" s="100"/>
      <c r="N107" s="100"/>
      <c r="O107" s="100"/>
      <c r="P107" s="100"/>
    </row>
    <row r="108" spans="1:16" ht="19.5" customHeight="1" hidden="1">
      <c r="A108" s="2"/>
      <c r="D108" s="124">
        <f aca="true" t="shared" si="22" ref="D108:P108">D40-D100</f>
        <v>0</v>
      </c>
      <c r="E108" s="101">
        <f t="shared" si="22"/>
        <v>-2427629.6900000125</v>
      </c>
      <c r="F108" s="101">
        <f t="shared" si="22"/>
        <v>-10828179.939999998</v>
      </c>
      <c r="G108" s="101">
        <f t="shared" si="22"/>
        <v>10636430.060000002</v>
      </c>
      <c r="H108" s="101">
        <f t="shared" si="22"/>
        <v>-710980.8500000089</v>
      </c>
      <c r="I108" s="101">
        <f t="shared" si="22"/>
        <v>-12105997.600000009</v>
      </c>
      <c r="J108" s="101">
        <f t="shared" si="22"/>
        <v>-3264827.6899999976</v>
      </c>
      <c r="K108" s="101">
        <f t="shared" si="22"/>
        <v>9175502.939999998</v>
      </c>
      <c r="L108" s="102">
        <f t="shared" si="22"/>
        <v>11738825.219999999</v>
      </c>
      <c r="M108" s="102">
        <f t="shared" si="22"/>
        <v>3492014.780000001</v>
      </c>
      <c r="N108" s="101">
        <f t="shared" si="22"/>
        <v>15680938.679999992</v>
      </c>
      <c r="O108" s="101">
        <f t="shared" si="22"/>
        <v>12494752.63000001</v>
      </c>
      <c r="P108" s="101">
        <f t="shared" si="22"/>
        <v>18732032.950000003</v>
      </c>
    </row>
    <row r="109" spans="1:16" ht="15.75">
      <c r="A109" s="2"/>
      <c r="B109" s="2"/>
      <c r="C109" s="121"/>
      <c r="D109" s="131"/>
      <c r="E109" s="121"/>
      <c r="F109" s="121"/>
      <c r="G109" s="121"/>
      <c r="H109" s="121"/>
      <c r="I109" s="121"/>
      <c r="J109" s="121"/>
      <c r="K109" s="121"/>
      <c r="L109" s="122"/>
      <c r="M109" s="122"/>
      <c r="N109" s="121"/>
      <c r="O109" s="121"/>
      <c r="P109" s="121"/>
    </row>
    <row r="110" spans="1:16" ht="13.5" customHeight="1">
      <c r="A110" s="220" t="s">
        <v>47</v>
      </c>
      <c r="B110" s="220"/>
      <c r="C110" s="220"/>
      <c r="D110" s="220"/>
      <c r="E110" s="222"/>
      <c r="F110" s="220"/>
      <c r="G110" s="121" t="s">
        <v>87</v>
      </c>
      <c r="H110" s="121"/>
      <c r="I110" s="121"/>
      <c r="J110" s="121"/>
      <c r="K110" s="121"/>
      <c r="L110" s="122"/>
      <c r="M110" s="122"/>
      <c r="N110" s="121"/>
      <c r="O110" s="121"/>
      <c r="P110" s="33"/>
    </row>
    <row r="111" spans="1:16" ht="15.75">
      <c r="A111" s="2"/>
      <c r="B111" s="2"/>
      <c r="C111" s="121"/>
      <c r="D111" s="131"/>
      <c r="E111" s="223" t="s">
        <v>91</v>
      </c>
      <c r="F111" s="121"/>
      <c r="G111" s="121"/>
      <c r="H111" s="121"/>
      <c r="I111" s="121"/>
      <c r="J111" s="121"/>
      <c r="K111" s="121"/>
      <c r="L111" s="122"/>
      <c r="M111" s="122"/>
      <c r="N111" s="121"/>
      <c r="O111" s="121"/>
      <c r="P111" s="121"/>
    </row>
    <row r="112" spans="1:16" ht="15.75">
      <c r="A112" s="2"/>
      <c r="B112" s="2"/>
      <c r="C112" s="121"/>
      <c r="D112" s="131"/>
      <c r="E112" s="121"/>
      <c r="F112" s="121"/>
      <c r="G112" s="121"/>
      <c r="H112" s="121"/>
      <c r="I112" s="121"/>
      <c r="J112" s="121"/>
      <c r="K112" s="121"/>
      <c r="L112" s="122"/>
      <c r="M112" s="122"/>
      <c r="N112" s="121"/>
      <c r="O112" s="121"/>
      <c r="P112" s="121"/>
    </row>
    <row r="113" spans="1:16" ht="44.25" customHeight="1">
      <c r="A113" s="221" t="s">
        <v>92</v>
      </c>
      <c r="B113" s="220"/>
      <c r="C113" s="220"/>
      <c r="D113" s="220"/>
      <c r="E113" s="222"/>
      <c r="F113" s="220"/>
      <c r="G113" s="121" t="s">
        <v>82</v>
      </c>
      <c r="H113" s="220"/>
      <c r="I113" s="220"/>
      <c r="J113" s="220"/>
      <c r="K113" s="220"/>
      <c r="L113" s="122"/>
      <c r="M113" s="122"/>
      <c r="N113" s="121"/>
      <c r="O113" s="121"/>
      <c r="P113" s="33"/>
    </row>
    <row r="114" spans="1:16" ht="15.75">
      <c r="A114" s="2"/>
      <c r="B114" s="2"/>
      <c r="C114" s="121"/>
      <c r="D114" s="131"/>
      <c r="E114" s="223" t="s">
        <v>91</v>
      </c>
      <c r="F114" s="123"/>
      <c r="G114" s="121"/>
      <c r="H114" s="121"/>
      <c r="I114" s="121"/>
      <c r="J114" s="121"/>
      <c r="K114" s="121"/>
      <c r="L114" s="122"/>
      <c r="M114" s="122"/>
      <c r="N114" s="121"/>
      <c r="O114" s="121"/>
      <c r="P114" s="121"/>
    </row>
  </sheetData>
  <sheetProtection/>
  <autoFilter ref="B48:D98"/>
  <mergeCells count="13">
    <mergeCell ref="C10:M10"/>
    <mergeCell ref="L3:P3"/>
    <mergeCell ref="K2:P2"/>
    <mergeCell ref="A101:P101"/>
    <mergeCell ref="B12:B13"/>
    <mergeCell ref="C12:C13"/>
    <mergeCell ref="D12:D13"/>
    <mergeCell ref="E12:P12"/>
    <mergeCell ref="A20:P20"/>
    <mergeCell ref="A21:P21"/>
    <mergeCell ref="A41:P41"/>
    <mergeCell ref="A46:P46"/>
    <mergeCell ref="A47:P47"/>
  </mergeCells>
  <printOptions/>
  <pageMargins left="0.15748031496062992" right="0.11811023622047245" top="0.984251968503937" bottom="0.3937007874015748" header="0.5118110236220472" footer="0.5118110236220472"/>
  <pageSetup fitToHeight="3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9" sqref="K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</cp:lastModifiedBy>
  <cp:lastPrinted>2022-02-03T11:11:25Z</cp:lastPrinted>
  <dcterms:created xsi:type="dcterms:W3CDTF">1996-10-08T23:32:33Z</dcterms:created>
  <dcterms:modified xsi:type="dcterms:W3CDTF">2022-02-17T12:50:21Z</dcterms:modified>
  <cp:category/>
  <cp:version/>
  <cp:contentType/>
  <cp:contentStatus/>
</cp:coreProperties>
</file>